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ун\Программа\2023\Декабрь\"/>
    </mc:Choice>
  </mc:AlternateContent>
  <xr:revisionPtr revIDLastSave="0" documentId="8_{5DB76ED8-C215-424A-8882-A940CABC80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есурс обеспеч" sheetId="1" r:id="rId1"/>
    <sheet name="Лист3" sheetId="3" r:id="rId2"/>
  </sheets>
  <definedNames>
    <definedName name="_GoBack" localSheetId="0">'ресурс обеспеч'!$A$172</definedName>
    <definedName name="_xlnm.Print_Area" localSheetId="0">'ресурс обеспеч'!$A$1:$I$345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1" i="1" l="1"/>
  <c r="I227" i="1" s="1"/>
  <c r="I181" i="1"/>
  <c r="I16" i="1"/>
  <c r="I86" i="1"/>
  <c r="I250" i="1" l="1"/>
  <c r="I234" i="1"/>
  <c r="I128" i="1"/>
  <c r="I114" i="1" l="1"/>
  <c r="I122" i="1" l="1"/>
  <c r="I117" i="1"/>
  <c r="I115" i="1"/>
  <c r="I193" i="1"/>
  <c r="I190" i="1"/>
  <c r="I175" i="1"/>
  <c r="I68" i="1"/>
  <c r="I200" i="1"/>
  <c r="I98" i="1" l="1"/>
  <c r="I101" i="1"/>
  <c r="I95" i="1" l="1"/>
  <c r="I92" i="1"/>
  <c r="I90" i="1"/>
  <c r="I35" i="1"/>
  <c r="I22" i="1"/>
  <c r="I20" i="1"/>
  <c r="I17" i="1"/>
  <c r="I222" i="1" l="1"/>
  <c r="H90" i="1" l="1"/>
  <c r="H115" i="1" l="1"/>
  <c r="H114" i="1"/>
  <c r="H191" i="1" l="1"/>
  <c r="H181" i="1"/>
  <c r="H180" i="1" s="1"/>
  <c r="H182" i="1"/>
  <c r="H68" i="1"/>
  <c r="H128" i="1"/>
  <c r="H148" i="1"/>
  <c r="H276" i="1"/>
  <c r="H35" i="1" l="1"/>
  <c r="H337" i="1"/>
  <c r="H192" i="1" l="1"/>
  <c r="H193" i="1"/>
  <c r="H188" i="1" s="1"/>
  <c r="H194" i="1"/>
  <c r="H195" i="1"/>
  <c r="H200" i="1"/>
  <c r="H190" i="1" l="1"/>
  <c r="H187" i="1"/>
  <c r="H175" i="1"/>
  <c r="H275" i="1" l="1"/>
  <c r="H281" i="1"/>
  <c r="H213" i="1"/>
  <c r="H212" i="1" s="1"/>
  <c r="H208" i="1"/>
  <c r="H216" i="1"/>
  <c r="H137" i="1" l="1"/>
  <c r="H95" i="1"/>
  <c r="H231" i="1" l="1"/>
  <c r="H227" i="1" s="1"/>
  <c r="I83" i="1" l="1"/>
  <c r="D199" i="1" l="1"/>
  <c r="D198" i="1"/>
  <c r="D197" i="1"/>
  <c r="D196" i="1"/>
  <c r="I195" i="1"/>
  <c r="G195" i="1"/>
  <c r="F195" i="1"/>
  <c r="E195" i="1"/>
  <c r="D195" i="1" l="1"/>
  <c r="D138" i="1"/>
  <c r="I137" i="1"/>
  <c r="E137" i="1"/>
  <c r="F137" i="1"/>
  <c r="G137" i="1"/>
  <c r="H117" i="1" l="1"/>
  <c r="G255" i="1"/>
  <c r="H255" i="1"/>
  <c r="I255" i="1"/>
  <c r="F255" i="1"/>
  <c r="E187" i="1"/>
  <c r="F187" i="1"/>
  <c r="G187" i="1"/>
  <c r="D211" i="1"/>
  <c r="I210" i="1"/>
  <c r="H210" i="1"/>
  <c r="G210" i="1"/>
  <c r="F210" i="1"/>
  <c r="E210" i="1"/>
  <c r="D210" i="1" l="1"/>
  <c r="G119" i="1"/>
  <c r="G121" i="1"/>
  <c r="G114" i="1" l="1"/>
  <c r="G117" i="1"/>
  <c r="G237" i="1"/>
  <c r="G242" i="1"/>
  <c r="G18" i="1" l="1"/>
  <c r="G336" i="1" l="1"/>
  <c r="H336" i="1"/>
  <c r="H324" i="1" s="1"/>
  <c r="I336" i="1"/>
  <c r="I324" i="1" s="1"/>
  <c r="I323" i="1" s="1"/>
  <c r="G291" i="1"/>
  <c r="G235" i="1"/>
  <c r="E255" i="1" l="1"/>
  <c r="I276" i="1"/>
  <c r="I219" i="1" s="1"/>
  <c r="E276" i="1"/>
  <c r="F276" i="1"/>
  <c r="G276" i="1"/>
  <c r="D283" i="1"/>
  <c r="D282" i="1"/>
  <c r="I281" i="1"/>
  <c r="G281" i="1"/>
  <c r="F281" i="1"/>
  <c r="E281" i="1"/>
  <c r="D281" i="1" l="1"/>
  <c r="E36" i="1" l="1"/>
  <c r="E13" i="1"/>
  <c r="F13" i="1"/>
  <c r="G21" i="1" l="1"/>
  <c r="H21" i="1"/>
  <c r="I21" i="1"/>
  <c r="I19" i="1" s="1"/>
  <c r="F20" i="1"/>
  <c r="D66" i="1"/>
  <c r="D65" i="1"/>
  <c r="I64" i="1"/>
  <c r="H64" i="1"/>
  <c r="G64" i="1"/>
  <c r="F64" i="1"/>
  <c r="E64" i="1"/>
  <c r="D63" i="1"/>
  <c r="D62" i="1"/>
  <c r="I61" i="1"/>
  <c r="H61" i="1"/>
  <c r="G61" i="1"/>
  <c r="F61" i="1"/>
  <c r="E61" i="1"/>
  <c r="D60" i="1"/>
  <c r="D59" i="1"/>
  <c r="I58" i="1"/>
  <c r="H58" i="1"/>
  <c r="G58" i="1"/>
  <c r="F58" i="1"/>
  <c r="E58" i="1"/>
  <c r="D57" i="1"/>
  <c r="D56" i="1"/>
  <c r="I55" i="1"/>
  <c r="H55" i="1"/>
  <c r="G55" i="1"/>
  <c r="F55" i="1"/>
  <c r="E55" i="1"/>
  <c r="I54" i="1"/>
  <c r="H54" i="1"/>
  <c r="G54" i="1"/>
  <c r="F54" i="1"/>
  <c r="E54" i="1"/>
  <c r="I53" i="1"/>
  <c r="I15" i="1" s="1"/>
  <c r="H53" i="1"/>
  <c r="G53" i="1"/>
  <c r="F53" i="1"/>
  <c r="E53" i="1"/>
  <c r="D51" i="1"/>
  <c r="D50" i="1"/>
  <c r="I49" i="1"/>
  <c r="H49" i="1"/>
  <c r="G49" i="1"/>
  <c r="F49" i="1"/>
  <c r="E49" i="1"/>
  <c r="D48" i="1"/>
  <c r="D47" i="1"/>
  <c r="I46" i="1"/>
  <c r="H46" i="1"/>
  <c r="G46" i="1"/>
  <c r="F46" i="1"/>
  <c r="E46" i="1"/>
  <c r="D45" i="1"/>
  <c r="D44" i="1"/>
  <c r="I43" i="1"/>
  <c r="H43" i="1"/>
  <c r="F43" i="1"/>
  <c r="E43" i="1"/>
  <c r="D42" i="1"/>
  <c r="D41" i="1"/>
  <c r="I40" i="1"/>
  <c r="H40" i="1"/>
  <c r="G40" i="1"/>
  <c r="F40" i="1"/>
  <c r="E40" i="1"/>
  <c r="D39" i="1"/>
  <c r="D38" i="1"/>
  <c r="I37" i="1"/>
  <c r="H37" i="1"/>
  <c r="G37" i="1"/>
  <c r="F37" i="1"/>
  <c r="E37" i="1"/>
  <c r="I36" i="1"/>
  <c r="H36" i="1"/>
  <c r="H34" i="1" s="1"/>
  <c r="G36" i="1"/>
  <c r="F36" i="1"/>
  <c r="F35" i="1"/>
  <c r="E35" i="1"/>
  <c r="D33" i="1"/>
  <c r="D32" i="1"/>
  <c r="I31" i="1"/>
  <c r="H31" i="1"/>
  <c r="G31" i="1"/>
  <c r="F31" i="1"/>
  <c r="E31" i="1"/>
  <c r="D30" i="1"/>
  <c r="D29" i="1"/>
  <c r="I28" i="1"/>
  <c r="H28" i="1"/>
  <c r="F28" i="1"/>
  <c r="E28" i="1"/>
  <c r="D27" i="1"/>
  <c r="D26" i="1"/>
  <c r="I25" i="1"/>
  <c r="H25" i="1"/>
  <c r="G25" i="1"/>
  <c r="F25" i="1"/>
  <c r="E25" i="1"/>
  <c r="D24" i="1"/>
  <c r="D23" i="1"/>
  <c r="H22" i="1"/>
  <c r="G22" i="1"/>
  <c r="F22" i="1"/>
  <c r="E22" i="1"/>
  <c r="F21" i="1"/>
  <c r="E21" i="1"/>
  <c r="H20" i="1"/>
  <c r="H15" i="1" s="1"/>
  <c r="H11" i="1" s="1"/>
  <c r="E20" i="1"/>
  <c r="I14" i="1" l="1"/>
  <c r="G52" i="1"/>
  <c r="F19" i="1"/>
  <c r="I34" i="1"/>
  <c r="E19" i="1"/>
  <c r="H19" i="1"/>
  <c r="E34" i="1"/>
  <c r="D55" i="1"/>
  <c r="G35" i="1"/>
  <c r="G34" i="1" s="1"/>
  <c r="G43" i="1"/>
  <c r="D43" i="1" s="1"/>
  <c r="F52" i="1"/>
  <c r="E52" i="1"/>
  <c r="I52" i="1"/>
  <c r="D64" i="1"/>
  <c r="D25" i="1"/>
  <c r="D61" i="1"/>
  <c r="H52" i="1"/>
  <c r="D58" i="1"/>
  <c r="D31" i="1"/>
  <c r="D22" i="1"/>
  <c r="D40" i="1"/>
  <c r="D21" i="1"/>
  <c r="D37" i="1"/>
  <c r="D49" i="1"/>
  <c r="D53" i="1"/>
  <c r="D54" i="1"/>
  <c r="G20" i="1"/>
  <c r="G19" i="1" s="1"/>
  <c r="G28" i="1"/>
  <c r="D28" i="1" s="1"/>
  <c r="F34" i="1"/>
  <c r="D36" i="1"/>
  <c r="D46" i="1"/>
  <c r="D118" i="1"/>
  <c r="F162" i="1"/>
  <c r="G162" i="1"/>
  <c r="H162" i="1"/>
  <c r="I162" i="1"/>
  <c r="E162" i="1"/>
  <c r="F161" i="1"/>
  <c r="F160" i="1" s="1"/>
  <c r="H160" i="1"/>
  <c r="I161" i="1"/>
  <c r="I160" i="1" s="1"/>
  <c r="E161" i="1"/>
  <c r="E160" i="1" s="1"/>
  <c r="F91" i="1"/>
  <c r="G91" i="1"/>
  <c r="H91" i="1"/>
  <c r="H89" i="1" s="1"/>
  <c r="I91" i="1"/>
  <c r="E91" i="1"/>
  <c r="F90" i="1"/>
  <c r="E90" i="1"/>
  <c r="F213" i="1"/>
  <c r="F212" i="1" s="1"/>
  <c r="I213" i="1"/>
  <c r="I212" i="1" s="1"/>
  <c r="E213" i="1"/>
  <c r="E212" i="1" s="1"/>
  <c r="G188" i="1"/>
  <c r="E189" i="1"/>
  <c r="E174" i="1" s="1"/>
  <c r="F189" i="1"/>
  <c r="F174" i="1" s="1"/>
  <c r="H189" i="1"/>
  <c r="H174" i="1" s="1"/>
  <c r="I189" i="1"/>
  <c r="G189" i="1"/>
  <c r="G174" i="1" s="1"/>
  <c r="E190" i="1"/>
  <c r="F190" i="1"/>
  <c r="G190" i="1"/>
  <c r="D192" i="1"/>
  <c r="D193" i="1"/>
  <c r="D194" i="1"/>
  <c r="G213" i="1"/>
  <c r="G212" i="1" s="1"/>
  <c r="I174" i="1" l="1"/>
  <c r="I186" i="1"/>
  <c r="I12" i="1"/>
  <c r="I11" i="1"/>
  <c r="H186" i="1"/>
  <c r="D34" i="1"/>
  <c r="D52" i="1"/>
  <c r="D35" i="1"/>
  <c r="D19" i="1"/>
  <c r="D20" i="1"/>
  <c r="F89" i="1"/>
  <c r="D162" i="1"/>
  <c r="D213" i="1"/>
  <c r="G186" i="1"/>
  <c r="D212" i="1"/>
  <c r="D189" i="1"/>
  <c r="D174" i="1" s="1"/>
  <c r="D291" i="1"/>
  <c r="I290" i="1"/>
  <c r="H290" i="1"/>
  <c r="G290" i="1"/>
  <c r="F290" i="1"/>
  <c r="E290" i="1"/>
  <c r="D290" i="1" l="1"/>
  <c r="F128" i="1" l="1"/>
  <c r="G128" i="1"/>
  <c r="E231" i="1" l="1"/>
  <c r="F231" i="1"/>
  <c r="G68" i="1"/>
  <c r="G15" i="1" s="1"/>
  <c r="G69" i="1"/>
  <c r="H232" i="1"/>
  <c r="I232" i="1"/>
  <c r="H233" i="1"/>
  <c r="I233" i="1"/>
  <c r="G233" i="1"/>
  <c r="G229" i="1" s="1"/>
  <c r="G221" i="1" s="1"/>
  <c r="G232" i="1"/>
  <c r="G228" i="1" s="1"/>
  <c r="E239" i="1"/>
  <c r="F239" i="1"/>
  <c r="H239" i="1"/>
  <c r="I239" i="1"/>
  <c r="G239" i="1"/>
  <c r="D243" i="1"/>
  <c r="D242" i="1"/>
  <c r="D241" i="1"/>
  <c r="D240" i="1"/>
  <c r="H234" i="1"/>
  <c r="G115" i="1" l="1"/>
  <c r="G67" i="1"/>
  <c r="D119" i="1"/>
  <c r="D84" i="1"/>
  <c r="H339" i="1"/>
  <c r="I339" i="1"/>
  <c r="H335" i="1"/>
  <c r="I335" i="1"/>
  <c r="H331" i="1"/>
  <c r="I331" i="1"/>
  <c r="H329" i="1"/>
  <c r="I329" i="1"/>
  <c r="H319" i="1"/>
  <c r="I319" i="1"/>
  <c r="H315" i="1"/>
  <c r="I315" i="1"/>
  <c r="H311" i="1"/>
  <c r="I311" i="1"/>
  <c r="H307" i="1"/>
  <c r="I307" i="1"/>
  <c r="H279" i="1"/>
  <c r="I279" i="1"/>
  <c r="H277" i="1"/>
  <c r="I277" i="1"/>
  <c r="H272" i="1"/>
  <c r="I272" i="1"/>
  <c r="H257" i="1"/>
  <c r="I257" i="1"/>
  <c r="H252" i="1"/>
  <c r="I252" i="1"/>
  <c r="H250" i="1"/>
  <c r="H246" i="1"/>
  <c r="I246" i="1"/>
  <c r="H244" i="1"/>
  <c r="I244" i="1"/>
  <c r="H230" i="1"/>
  <c r="I230" i="1"/>
  <c r="H228" i="1"/>
  <c r="H226" i="1" s="1"/>
  <c r="I228" i="1"/>
  <c r="I226" i="1" s="1"/>
  <c r="H224" i="1"/>
  <c r="I224" i="1"/>
  <c r="H223" i="1"/>
  <c r="I221" i="1"/>
  <c r="I216" i="1"/>
  <c r="I214" i="1"/>
  <c r="H214" i="1"/>
  <c r="I208" i="1"/>
  <c r="H205" i="1"/>
  <c r="I205" i="1"/>
  <c r="H184" i="1"/>
  <c r="I184" i="1"/>
  <c r="I180" i="1"/>
  <c r="H178" i="1"/>
  <c r="I178" i="1"/>
  <c r="H177" i="1"/>
  <c r="H173" i="1" s="1"/>
  <c r="H172" i="1" s="1"/>
  <c r="I177" i="1"/>
  <c r="I173" i="1" s="1"/>
  <c r="H157" i="1"/>
  <c r="I157" i="1"/>
  <c r="H145" i="1"/>
  <c r="I145" i="1"/>
  <c r="H169" i="1"/>
  <c r="I169" i="1"/>
  <c r="H166" i="1"/>
  <c r="I166" i="1"/>
  <c r="H163" i="1"/>
  <c r="I163" i="1"/>
  <c r="H122" i="1"/>
  <c r="H116" i="1"/>
  <c r="H13" i="1" s="1"/>
  <c r="I116" i="1"/>
  <c r="H98" i="1"/>
  <c r="H92" i="1"/>
  <c r="I89" i="1"/>
  <c r="H83" i="1"/>
  <c r="H70" i="1"/>
  <c r="I70" i="1"/>
  <c r="H69" i="1"/>
  <c r="H16" i="1" s="1"/>
  <c r="H12" i="1" s="1"/>
  <c r="H17" i="1"/>
  <c r="D18" i="1"/>
  <c r="D71" i="1"/>
  <c r="D72" i="1"/>
  <c r="D73" i="1"/>
  <c r="D75" i="1"/>
  <c r="D78" i="1"/>
  <c r="D79" i="1"/>
  <c r="D81" i="1"/>
  <c r="D82" i="1"/>
  <c r="D85" i="1"/>
  <c r="D87" i="1"/>
  <c r="D88" i="1"/>
  <c r="D93" i="1"/>
  <c r="D96" i="1"/>
  <c r="D97" i="1"/>
  <c r="D99" i="1"/>
  <c r="D100" i="1"/>
  <c r="D102" i="1"/>
  <c r="D103" i="1"/>
  <c r="D105" i="1"/>
  <c r="D106" i="1"/>
  <c r="D111" i="1"/>
  <c r="D112" i="1"/>
  <c r="D120" i="1"/>
  <c r="D124" i="1"/>
  <c r="D127" i="1"/>
  <c r="D129" i="1"/>
  <c r="D132" i="1"/>
  <c r="D133" i="1"/>
  <c r="D165" i="1"/>
  <c r="D167" i="1"/>
  <c r="D168" i="1"/>
  <c r="D171" i="1"/>
  <c r="D135" i="1"/>
  <c r="D136" i="1"/>
  <c r="D139" i="1"/>
  <c r="D140" i="1"/>
  <c r="D108" i="1"/>
  <c r="D109" i="1"/>
  <c r="D143" i="1"/>
  <c r="D144" i="1"/>
  <c r="D146" i="1"/>
  <c r="D147" i="1"/>
  <c r="D149" i="1"/>
  <c r="D150" i="1"/>
  <c r="D152" i="1"/>
  <c r="D153" i="1"/>
  <c r="D155" i="1"/>
  <c r="D156" i="1"/>
  <c r="D158" i="1"/>
  <c r="D159" i="1"/>
  <c r="D179" i="1"/>
  <c r="D185" i="1"/>
  <c r="D191" i="1"/>
  <c r="D206" i="1"/>
  <c r="D207" i="1"/>
  <c r="D209" i="1"/>
  <c r="D215" i="1"/>
  <c r="D217" i="1"/>
  <c r="D225" i="1"/>
  <c r="D236" i="1"/>
  <c r="D237" i="1"/>
  <c r="D238" i="1"/>
  <c r="D245" i="1"/>
  <c r="D247" i="1"/>
  <c r="D249" i="1"/>
  <c r="D251" i="1"/>
  <c r="D253" i="1"/>
  <c r="D258" i="1"/>
  <c r="D259" i="1"/>
  <c r="D261" i="1"/>
  <c r="D262" i="1"/>
  <c r="D264" i="1"/>
  <c r="D265" i="1"/>
  <c r="D267" i="1"/>
  <c r="D268" i="1"/>
  <c r="D270" i="1"/>
  <c r="D271" i="1"/>
  <c r="D273" i="1"/>
  <c r="D274" i="1"/>
  <c r="D280" i="1"/>
  <c r="D289" i="1"/>
  <c r="D294" i="1"/>
  <c r="D302" i="1"/>
  <c r="D303" i="1"/>
  <c r="D304" i="1"/>
  <c r="D306" i="1"/>
  <c r="D308" i="1"/>
  <c r="D309" i="1"/>
  <c r="D310" i="1"/>
  <c r="D312" i="1"/>
  <c r="D313" i="1"/>
  <c r="D314" i="1"/>
  <c r="D317" i="1"/>
  <c r="D318" i="1"/>
  <c r="D321" i="1"/>
  <c r="D322" i="1"/>
  <c r="D330" i="1"/>
  <c r="D333" i="1"/>
  <c r="D334" i="1"/>
  <c r="D338" i="1"/>
  <c r="D340" i="1"/>
  <c r="D341" i="1"/>
  <c r="G339" i="1"/>
  <c r="F339" i="1"/>
  <c r="E339" i="1"/>
  <c r="G337" i="1"/>
  <c r="G335" i="1" s="1"/>
  <c r="F337" i="1"/>
  <c r="E337" i="1"/>
  <c r="F336" i="1"/>
  <c r="F335" i="1" s="1"/>
  <c r="E336" i="1"/>
  <c r="E335" i="1" s="1"/>
  <c r="G331" i="1"/>
  <c r="F331" i="1"/>
  <c r="E331" i="1"/>
  <c r="G329" i="1"/>
  <c r="F329" i="1"/>
  <c r="E329" i="1"/>
  <c r="G328" i="1"/>
  <c r="F328" i="1"/>
  <c r="F325" i="1" s="1"/>
  <c r="E328" i="1"/>
  <c r="E325" i="1" s="1"/>
  <c r="F327" i="1"/>
  <c r="E327" i="1"/>
  <c r="G319" i="1"/>
  <c r="F319" i="1"/>
  <c r="E319" i="1"/>
  <c r="F316" i="1"/>
  <c r="F315" i="1" s="1"/>
  <c r="E315" i="1"/>
  <c r="G311" i="1"/>
  <c r="F311" i="1"/>
  <c r="E311" i="1"/>
  <c r="G307" i="1"/>
  <c r="F307" i="1"/>
  <c r="E307" i="1"/>
  <c r="G305" i="1"/>
  <c r="F305" i="1"/>
  <c r="E305" i="1"/>
  <c r="F301" i="1"/>
  <c r="F300" i="1" s="1"/>
  <c r="E301" i="1"/>
  <c r="E300" i="1" s="1"/>
  <c r="E297" i="1" s="1"/>
  <c r="G300" i="1"/>
  <c r="F299" i="1"/>
  <c r="F298" i="1"/>
  <c r="E295" i="1"/>
  <c r="D295" i="1" s="1"/>
  <c r="G288" i="1"/>
  <c r="F288" i="1"/>
  <c r="E288" i="1"/>
  <c r="G287" i="1"/>
  <c r="F287" i="1"/>
  <c r="F285" i="1" s="1"/>
  <c r="F284" i="1" s="1"/>
  <c r="E287" i="1"/>
  <c r="E285" i="1" s="1"/>
  <c r="E284" i="1" s="1"/>
  <c r="G279" i="1"/>
  <c r="F279" i="1"/>
  <c r="E279" i="1"/>
  <c r="G277" i="1"/>
  <c r="F277" i="1"/>
  <c r="E277" i="1"/>
  <c r="F275" i="1"/>
  <c r="E275" i="1"/>
  <c r="G272" i="1"/>
  <c r="F272" i="1"/>
  <c r="E272" i="1"/>
  <c r="G269" i="1"/>
  <c r="F269" i="1"/>
  <c r="G266" i="1"/>
  <c r="F266" i="1"/>
  <c r="E266" i="1"/>
  <c r="G263" i="1"/>
  <c r="F263" i="1"/>
  <c r="E263" i="1"/>
  <c r="G260" i="1"/>
  <c r="F260" i="1"/>
  <c r="E260" i="1"/>
  <c r="G257" i="1"/>
  <c r="F257" i="1"/>
  <c r="E257" i="1"/>
  <c r="G256" i="1"/>
  <c r="F256" i="1"/>
  <c r="E256" i="1"/>
  <c r="G252" i="1"/>
  <c r="F252" i="1"/>
  <c r="E252" i="1"/>
  <c r="G250" i="1"/>
  <c r="F250" i="1"/>
  <c r="E250" i="1"/>
  <c r="G248" i="1"/>
  <c r="F248" i="1"/>
  <c r="E248" i="1"/>
  <c r="G246" i="1"/>
  <c r="F246" i="1"/>
  <c r="E246" i="1"/>
  <c r="G244" i="1"/>
  <c r="F244" i="1"/>
  <c r="E244" i="1"/>
  <c r="F234" i="1"/>
  <c r="E234" i="1"/>
  <c r="F233" i="1"/>
  <c r="D233" i="1" s="1"/>
  <c r="F232" i="1"/>
  <c r="E232" i="1"/>
  <c r="E228" i="1" s="1"/>
  <c r="E227" i="1"/>
  <c r="F227" i="1"/>
  <c r="G224" i="1"/>
  <c r="F224" i="1"/>
  <c r="E224" i="1"/>
  <c r="G223" i="1"/>
  <c r="G222" i="1" s="1"/>
  <c r="F223" i="1"/>
  <c r="F222" i="1" s="1"/>
  <c r="E223" i="1"/>
  <c r="E222" i="1" s="1"/>
  <c r="E221" i="1"/>
  <c r="G216" i="1"/>
  <c r="E216" i="1"/>
  <c r="G214" i="1"/>
  <c r="F214" i="1"/>
  <c r="E214" i="1"/>
  <c r="G208" i="1"/>
  <c r="F208" i="1"/>
  <c r="E208" i="1"/>
  <c r="G205" i="1"/>
  <c r="F205" i="1"/>
  <c r="E205" i="1"/>
  <c r="F188" i="1"/>
  <c r="F175" i="1" s="1"/>
  <c r="E186" i="1"/>
  <c r="G184" i="1"/>
  <c r="F184" i="1"/>
  <c r="E184" i="1"/>
  <c r="G181" i="1"/>
  <c r="F181" i="1"/>
  <c r="E181" i="1"/>
  <c r="E180" i="1" s="1"/>
  <c r="G178" i="1"/>
  <c r="F178" i="1"/>
  <c r="E178" i="1"/>
  <c r="G177" i="1"/>
  <c r="F177" i="1"/>
  <c r="E177" i="1"/>
  <c r="G157" i="1"/>
  <c r="F157" i="1"/>
  <c r="E157" i="1"/>
  <c r="G154" i="1"/>
  <c r="F154" i="1"/>
  <c r="E154" i="1"/>
  <c r="G151" i="1"/>
  <c r="F151" i="1"/>
  <c r="E151" i="1"/>
  <c r="G148" i="1"/>
  <c r="E148" i="1"/>
  <c r="G145" i="1"/>
  <c r="E145" i="1"/>
  <c r="G142" i="1"/>
  <c r="F142" i="1"/>
  <c r="E142" i="1"/>
  <c r="G107" i="1"/>
  <c r="F107" i="1"/>
  <c r="E107" i="1"/>
  <c r="G116" i="1"/>
  <c r="G13" i="1" s="1"/>
  <c r="G345" i="1" s="1"/>
  <c r="G134" i="1"/>
  <c r="F134" i="1"/>
  <c r="E134" i="1"/>
  <c r="D170" i="1"/>
  <c r="F169" i="1"/>
  <c r="E169" i="1"/>
  <c r="G166" i="1"/>
  <c r="F166" i="1"/>
  <c r="E166" i="1"/>
  <c r="F163" i="1"/>
  <c r="E163" i="1"/>
  <c r="E131" i="1"/>
  <c r="D131" i="1" s="1"/>
  <c r="E128" i="1"/>
  <c r="E126" i="1"/>
  <c r="E114" i="1" s="1"/>
  <c r="G122" i="1"/>
  <c r="F122" i="1"/>
  <c r="E122" i="1"/>
  <c r="F117" i="1"/>
  <c r="E117" i="1"/>
  <c r="F115" i="1"/>
  <c r="E115" i="1"/>
  <c r="F110" i="1"/>
  <c r="F104" i="1"/>
  <c r="G101" i="1"/>
  <c r="F101" i="1"/>
  <c r="E101" i="1"/>
  <c r="G98" i="1"/>
  <c r="F98" i="1"/>
  <c r="E98" i="1"/>
  <c r="G95" i="1"/>
  <c r="F95" i="1"/>
  <c r="E95" i="1"/>
  <c r="F92" i="1"/>
  <c r="E92" i="1"/>
  <c r="D91" i="1"/>
  <c r="G86" i="1"/>
  <c r="F86" i="1"/>
  <c r="E86" i="1"/>
  <c r="G83" i="1"/>
  <c r="F83" i="1"/>
  <c r="E83" i="1"/>
  <c r="G80" i="1"/>
  <c r="F80" i="1"/>
  <c r="E80" i="1"/>
  <c r="G77" i="1"/>
  <c r="F77" i="1"/>
  <c r="E77" i="1"/>
  <c r="E76" i="1"/>
  <c r="D76" i="1" s="1"/>
  <c r="G74" i="1"/>
  <c r="F74" i="1"/>
  <c r="G70" i="1"/>
  <c r="F70" i="1"/>
  <c r="E70" i="1"/>
  <c r="G16" i="1"/>
  <c r="F69" i="1"/>
  <c r="F16" i="1" s="1"/>
  <c r="E69" i="1"/>
  <c r="E16" i="1" s="1"/>
  <c r="F68" i="1"/>
  <c r="F15" i="1" s="1"/>
  <c r="F11" i="1" s="1"/>
  <c r="E68" i="1"/>
  <c r="E15" i="1" s="1"/>
  <c r="G17" i="1"/>
  <c r="F17" i="1"/>
  <c r="E17" i="1"/>
  <c r="I13" i="1" l="1"/>
  <c r="I10" i="1" s="1"/>
  <c r="I113" i="1"/>
  <c r="G173" i="1"/>
  <c r="I172" i="1"/>
  <c r="I345" i="1"/>
  <c r="I342" i="1" s="1"/>
  <c r="E173" i="1"/>
  <c r="E172" i="1" s="1"/>
  <c r="F173" i="1"/>
  <c r="F172" i="1" s="1"/>
  <c r="G220" i="1"/>
  <c r="G254" i="1"/>
  <c r="H10" i="1"/>
  <c r="F12" i="1"/>
  <c r="D190" i="1"/>
  <c r="D187" i="1"/>
  <c r="G180" i="1"/>
  <c r="D181" i="1"/>
  <c r="G12" i="1"/>
  <c r="E12" i="1"/>
  <c r="D13" i="1"/>
  <c r="D126" i="1"/>
  <c r="G163" i="1"/>
  <c r="G161" i="1"/>
  <c r="G92" i="1"/>
  <c r="G90" i="1"/>
  <c r="E176" i="1"/>
  <c r="F229" i="1"/>
  <c r="F221" i="1" s="1"/>
  <c r="F345" i="1" s="1"/>
  <c r="F176" i="1"/>
  <c r="F186" i="1"/>
  <c r="G176" i="1"/>
  <c r="E67" i="1"/>
  <c r="E324" i="1"/>
  <c r="E323" i="1" s="1"/>
  <c r="D320" i="1"/>
  <c r="G286" i="1"/>
  <c r="G285" i="1"/>
  <c r="G284" i="1" s="1"/>
  <c r="F113" i="1"/>
  <c r="E345" i="1"/>
  <c r="E125" i="1"/>
  <c r="D125" i="1" s="1"/>
  <c r="G169" i="1"/>
  <c r="E220" i="1"/>
  <c r="E254" i="1"/>
  <c r="D316" i="1"/>
  <c r="F324" i="1"/>
  <c r="F323" i="1" s="1"/>
  <c r="I176" i="1"/>
  <c r="F230" i="1"/>
  <c r="G297" i="1"/>
  <c r="G293" i="1" s="1"/>
  <c r="G292" i="1" s="1"/>
  <c r="F326" i="1"/>
  <c r="H176" i="1"/>
  <c r="D164" i="1"/>
  <c r="G231" i="1"/>
  <c r="G234" i="1"/>
  <c r="F67" i="1"/>
  <c r="F254" i="1"/>
  <c r="G325" i="1"/>
  <c r="D94" i="1"/>
  <c r="E14" i="1"/>
  <c r="E74" i="1"/>
  <c r="E89" i="1"/>
  <c r="F219" i="1"/>
  <c r="G275" i="1"/>
  <c r="G315" i="1"/>
  <c r="G296" i="1" s="1"/>
  <c r="D141" i="1"/>
  <c r="D137" i="1" s="1"/>
  <c r="H67" i="1"/>
  <c r="D332" i="1"/>
  <c r="D278" i="1"/>
  <c r="D235" i="1"/>
  <c r="D123" i="1"/>
  <c r="D121" i="1"/>
  <c r="I67" i="1"/>
  <c r="H222" i="1"/>
  <c r="H14" i="1"/>
  <c r="E296" i="1"/>
  <c r="E293" i="1"/>
  <c r="E292" i="1" s="1"/>
  <c r="F296" i="1"/>
  <c r="F297" i="1"/>
  <c r="F293" i="1" s="1"/>
  <c r="F292" i="1" s="1"/>
  <c r="F14" i="1"/>
  <c r="G14" i="1"/>
  <c r="E219" i="1"/>
  <c r="E226" i="1"/>
  <c r="F180" i="1"/>
  <c r="E286" i="1"/>
  <c r="E326" i="1"/>
  <c r="G175" i="1"/>
  <c r="D175" i="1" s="1"/>
  <c r="E230" i="1"/>
  <c r="F286" i="1"/>
  <c r="G327" i="1"/>
  <c r="F228" i="1"/>
  <c r="F220" i="1" s="1"/>
  <c r="D279" i="1"/>
  <c r="G172" i="1" l="1"/>
  <c r="D173" i="1"/>
  <c r="D172" i="1" s="1"/>
  <c r="G344" i="1"/>
  <c r="G89" i="1"/>
  <c r="G11" i="1"/>
  <c r="E113" i="1"/>
  <c r="E11" i="1"/>
  <c r="E343" i="1" s="1"/>
  <c r="G160" i="1"/>
  <c r="D160" i="1" s="1"/>
  <c r="D161" i="1"/>
  <c r="E344" i="1"/>
  <c r="F344" i="1"/>
  <c r="E218" i="1"/>
  <c r="F10" i="1"/>
  <c r="G227" i="1"/>
  <c r="G230" i="1"/>
  <c r="F226" i="1"/>
  <c r="G326" i="1"/>
  <c r="G324" i="1"/>
  <c r="G113" i="1"/>
  <c r="F218" i="1"/>
  <c r="D214" i="1"/>
  <c r="G323" i="1" l="1"/>
  <c r="D324" i="1"/>
  <c r="E10" i="1"/>
  <c r="G10" i="1"/>
  <c r="E342" i="1"/>
  <c r="F343" i="1"/>
  <c r="F342" i="1" s="1"/>
  <c r="G226" i="1"/>
  <c r="G219" i="1"/>
  <c r="G218" i="1" l="1"/>
  <c r="G343" i="1"/>
  <c r="G342" i="1" s="1"/>
  <c r="D116" i="1"/>
  <c r="I134" i="1" l="1"/>
  <c r="H219" i="1" l="1"/>
  <c r="H110" i="1"/>
  <c r="D110" i="1" s="1"/>
  <c r="D336" i="1" l="1"/>
  <c r="D342" i="1" l="1"/>
  <c r="D188" i="1"/>
  <c r="D68" i="1"/>
  <c r="D83" i="1"/>
  <c r="D69" i="1" l="1"/>
  <c r="D16" i="1" l="1"/>
  <c r="D272" i="1"/>
  <c r="I275" i="1"/>
  <c r="D255" i="1" l="1"/>
  <c r="D276" i="1"/>
  <c r="D275" i="1"/>
  <c r="D257" i="1"/>
  <c r="D315" i="1"/>
  <c r="I287" i="1"/>
  <c r="H154" i="1"/>
  <c r="D166" i="1"/>
  <c r="I285" i="1" l="1"/>
  <c r="D250" i="1"/>
  <c r="I154" i="1"/>
  <c r="D154" i="1" s="1"/>
  <c r="I284" i="1" l="1"/>
  <c r="I148" i="1"/>
  <c r="D148" i="1" s="1"/>
  <c r="D311" i="1" l="1"/>
  <c r="I151" i="1"/>
  <c r="H151" i="1"/>
  <c r="D145" i="1"/>
  <c r="D151" i="1" l="1"/>
  <c r="D157" i="1"/>
  <c r="I269" i="1"/>
  <c r="D216" i="1"/>
  <c r="H104" i="1" l="1"/>
  <c r="D104" i="1" s="1"/>
  <c r="I142" i="1" l="1"/>
  <c r="H142" i="1"/>
  <c r="D142" i="1" l="1"/>
  <c r="H74" i="1"/>
  <c r="D15" i="1" l="1"/>
  <c r="D114" i="1" l="1"/>
  <c r="I107" i="1"/>
  <c r="H107" i="1"/>
  <c r="D107" i="1" s="1"/>
  <c r="D307" i="1" l="1"/>
  <c r="I80" i="1"/>
  <c r="H80" i="1"/>
  <c r="I77" i="1"/>
  <c r="H77" i="1"/>
  <c r="D319" i="1"/>
  <c r="D234" i="1"/>
  <c r="D80" i="1" l="1"/>
  <c r="D77" i="1"/>
  <c r="D14" i="1"/>
  <c r="H134" i="1"/>
  <c r="D134" i="1" s="1"/>
  <c r="D67" i="1" l="1"/>
  <c r="H287" i="1"/>
  <c r="H285" i="1" s="1"/>
  <c r="D92" i="1"/>
  <c r="D277" i="1"/>
  <c r="D231" i="1"/>
  <c r="D285" i="1" l="1"/>
  <c r="D287" i="1"/>
  <c r="D17" i="1"/>
  <c r="H301" i="1"/>
  <c r="D301" i="1" s="1"/>
  <c r="H269" i="1" l="1"/>
  <c r="D269" i="1" s="1"/>
  <c r="H266" i="1"/>
  <c r="I266" i="1"/>
  <c r="D266" i="1" l="1"/>
  <c r="D228" i="1"/>
  <c r="D232" i="1"/>
  <c r="D70" i="1" l="1"/>
  <c r="D163" i="1"/>
  <c r="I74" i="1"/>
  <c r="D74" i="1" s="1"/>
  <c r="D169" i="1" l="1"/>
  <c r="H305" i="1" l="1"/>
  <c r="I305" i="1"/>
  <c r="D305" i="1" l="1"/>
  <c r="D239" i="1"/>
  <c r="D252" i="1" l="1"/>
  <c r="D246" i="1"/>
  <c r="H328" i="1"/>
  <c r="H326" i="1" s="1"/>
  <c r="I328" i="1"/>
  <c r="I326" i="1" s="1"/>
  <c r="D339" i="1"/>
  <c r="H325" i="1" l="1"/>
  <c r="D328" i="1"/>
  <c r="I325" i="1"/>
  <c r="D227" i="1"/>
  <c r="H256" i="1"/>
  <c r="H254" i="1" s="1"/>
  <c r="I256" i="1"/>
  <c r="I254" i="1" s="1"/>
  <c r="H101" i="1"/>
  <c r="D101" i="1" l="1"/>
  <c r="I220" i="1"/>
  <c r="D256" i="1"/>
  <c r="H220" i="1"/>
  <c r="H344" i="1" s="1"/>
  <c r="D325" i="1"/>
  <c r="D223" i="1"/>
  <c r="D122" i="1"/>
  <c r="D98" i="1"/>
  <c r="D95" i="1"/>
  <c r="D219" i="1"/>
  <c r="D90" i="1"/>
  <c r="D327" i="1"/>
  <c r="D177" i="1"/>
  <c r="H263" i="1"/>
  <c r="I263" i="1"/>
  <c r="I260" i="1"/>
  <c r="H260" i="1"/>
  <c r="I248" i="1"/>
  <c r="D208" i="1"/>
  <c r="I218" i="1" l="1"/>
  <c r="D254" i="1"/>
  <c r="D220" i="1"/>
  <c r="D263" i="1"/>
  <c r="D11" i="1"/>
  <c r="D260" i="1"/>
  <c r="D89" i="1"/>
  <c r="D326" i="1"/>
  <c r="I288" i="1" l="1"/>
  <c r="H300" i="1" l="1"/>
  <c r="H299" i="1"/>
  <c r="D299" i="1" s="1"/>
  <c r="H298" i="1"/>
  <c r="D298" i="1" s="1"/>
  <c r="D222" i="1"/>
  <c r="H296" i="1" l="1"/>
  <c r="H297" i="1"/>
  <c r="H293" i="1" s="1"/>
  <c r="H248" i="1"/>
  <c r="D248" i="1" s="1"/>
  <c r="D205" i="1"/>
  <c r="H292" i="1" l="1"/>
  <c r="H229" i="1"/>
  <c r="D226" i="1"/>
  <c r="D230" i="1"/>
  <c r="D244" i="1"/>
  <c r="D229" i="1" l="1"/>
  <c r="H221" i="1"/>
  <c r="H345" i="1" s="1"/>
  <c r="D186" i="1"/>
  <c r="D345" i="1" l="1"/>
  <c r="D221" i="1"/>
  <c r="H218" i="1"/>
  <c r="D335" i="1"/>
  <c r="D337" i="1"/>
  <c r="H288" i="1"/>
  <c r="D288" i="1" s="1"/>
  <c r="D224" i="1" l="1"/>
  <c r="I300" i="1"/>
  <c r="H284" i="1"/>
  <c r="D180" i="1"/>
  <c r="D178" i="1"/>
  <c r="D117" i="1"/>
  <c r="H86" i="1"/>
  <c r="I296" i="1" l="1"/>
  <c r="D296" i="1" s="1"/>
  <c r="D300" i="1"/>
  <c r="D331" i="1"/>
  <c r="D329" i="1"/>
  <c r="D86" i="1"/>
  <c r="D184" i="1"/>
  <c r="I297" i="1"/>
  <c r="D297" i="1" s="1"/>
  <c r="D176" i="1"/>
  <c r="I286" i="1"/>
  <c r="H286" i="1"/>
  <c r="D286" i="1" l="1"/>
  <c r="I293" i="1"/>
  <c r="D293" i="1" l="1"/>
  <c r="I292" i="1"/>
  <c r="D343" i="1" l="1"/>
  <c r="D128" i="1"/>
  <c r="H113" i="1" l="1"/>
  <c r="D113" i="1" s="1"/>
  <c r="D115" i="1"/>
  <c r="D130" i="1"/>
  <c r="D12" i="1" l="1"/>
  <c r="D10" i="1"/>
  <c r="D344" i="1" l="1"/>
</calcChain>
</file>

<file path=xl/sharedStrings.xml><?xml version="1.0" encoding="utf-8"?>
<sst xmlns="http://schemas.openxmlformats.org/spreadsheetml/2006/main" count="569" uniqueCount="169">
  <si>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</si>
  <si>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</si>
  <si>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</si>
  <si>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</si>
  <si>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</si>
  <si>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</si>
  <si>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</si>
  <si>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</si>
  <si>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</si>
  <si>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</si>
  <si>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</si>
  <si>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</si>
  <si>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</si>
  <si>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</si>
  <si>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</si>
  <si>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</si>
  <si>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</si>
  <si>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</si>
  <si>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</si>
  <si>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</si>
  <si>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</si>
  <si>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</si>
  <si>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</si>
  <si>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</si>
  <si>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</si>
  <si>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</si>
  <si>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</si>
  <si>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</si>
  <si>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</si>
  <si>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</si>
  <si>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</si>
  <si>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</si>
  <si>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</si>
  <si>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</si>
  <si>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</si>
  <si>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2.1.1. Пополнение книжного фонда, приобретение орг. техники</t>
  </si>
  <si>
    <t>бюджет Пограничного муниципального округа</t>
  </si>
  <si>
    <t>Подпрограмма 7 НАЦИОНАЛЬНАЯ ПОЛИТИКА</t>
  </si>
  <si>
    <t>Подпрограмма № 1 «Развитие культуры »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</si>
  <si>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</si>
  <si>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</si>
  <si>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</si>
  <si>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</si>
  <si>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</si>
  <si>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</si>
  <si>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</si>
  <si>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2.1. Библиотечные программы, проекты, подписка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</si>
  <si>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</si>
  <si>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бюджет Пограничного муниципального округа (софинансирование)</t>
  </si>
  <si>
    <t xml:space="preserve">бюджет Пограничного муниципального округа </t>
  </si>
  <si>
    <t>МБУ «РЦКД Пограничного МО»; МКУ «Центр ФБЭО Пограничного МО"</t>
  </si>
  <si>
    <t>МКУ «Центр ФБЭО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</si>
  <si>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</si>
  <si>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</si>
  <si>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</si>
  <si>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</si>
  <si>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</si>
  <si>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</si>
  <si>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Администрация Пограничного МО</t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</si>
  <si>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</si>
  <si>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</si>
  <si>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</si>
  <si>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МКУ "ЦКДС Пограничного МО"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</si>
  <si>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</si>
  <si>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</si>
  <si>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2.1.3 Подписка на периодические издания,сайт</t>
  </si>
  <si>
    <t xml:space="preserve"> МКУ "ЦКДС Пограничного МО"</t>
  </si>
  <si>
    <t>2.5  Организация и проведение культурно массовых мероприятий при реализации наказов избирателей депутатам Думы Пограничного МО</t>
  </si>
  <si>
    <t>1.4 Мероприятий по формированию доступной среды маломобильных групп населения</t>
  </si>
  <si>
    <t>1.5 Субсидии на реализацию мероприятий по формированию доступной среды маломобильных групп населения</t>
  </si>
  <si>
    <t>МБУ «РЦКД Пограничного МО»</t>
  </si>
  <si>
    <t>3.4 Капитальный ремонт библиотек Сергеевка, Богуславка</t>
  </si>
  <si>
    <t>МБУ «МБ Пограничного МО»;МБУ ДО «ДШИ Пограничного МО»</t>
  </si>
  <si>
    <t>3.3.Частичный ремонт кровли здания библиотеки, ремонт электропроводки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</si>
  <si>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МБУ РЦКД Пограничного МО</t>
  </si>
  <si>
    <t>МКУ "Сельский клуб с. Украинка Пограничного МО"</t>
  </si>
  <si>
    <t xml:space="preserve"> МКУ "Сельский клуб с. Украинка Пограничного МО"</t>
  </si>
  <si>
    <t>МБУ ДО «ДШИ Пограничного МО»</t>
  </si>
  <si>
    <t>МБУ «МБ Пограничного МО»</t>
  </si>
  <si>
    <t>МКУ «КДЦ Пограничного МО»</t>
  </si>
  <si>
    <t>Отдел по делам культуры, молодежи и социальной политике Администрации Пограничного муниципального округа</t>
  </si>
  <si>
    <t>МБУ «РЦКД Пограничного МО», МБУ «МБ Пограничного МО»</t>
  </si>
  <si>
    <t>МАУ "ПДО Пограничного МО"</t>
  </si>
  <si>
    <t>Администрация Пограничного МО, МКУ «Центр ФБЭО Пограничного МО"</t>
  </si>
  <si>
    <t>3.1. Оснащение учреждения материально-техническим оборудованием (музыкальное оборудование)</t>
  </si>
  <si>
    <t>Замена двери на соответствующую требованиям пожарной безопасности, обучение мерам пожарной безопасности, приобретение огнетушителей</t>
  </si>
  <si>
    <t>Год реализации                            2023</t>
  </si>
  <si>
    <t>Год реализации                            2024</t>
  </si>
  <si>
    <t>3.6. Проверка достоверности сметной стоимости капитального ремонта библиотек с. Богуславка, с. Сергеевка, Центральной библиотеки</t>
  </si>
  <si>
    <t>3.2. Мероприятия укрепления МБ Пограничного МО (субсидия на поддержку отрасли культуры (материальное оснащение лучшего учреждения)</t>
  </si>
  <si>
    <t>МКУ "ЦКС Жариковской сельской территории"</t>
  </si>
  <si>
    <t>МКУ "ЦКДС Пограничного МО", МБУ «РЦКД Пограничного МО», МКУ "ЦКС Жариковской сельской территории"</t>
  </si>
  <si>
    <t xml:space="preserve"> МКУ "ЦКДС Пограничного МО", МКУ "ЦКС Жариковской сельской территории"</t>
  </si>
  <si>
    <t>МБУ «РЦКД Пограничного МО»;МКУ "ЦКДС Пограничного МО",МКУ "ЦКС Жариковской сельской территории"</t>
  </si>
  <si>
    <t>МКУ «Центр ФБЭО Пограничного МО",МКУ "ЦКС Жариковской сельской территории", МКУ "ЦКДС Пограничного МО"</t>
  </si>
  <si>
    <t>Обучение по охране труда , установка видеокамер, приобретение средств индивидуальной защиты, оценка профриска.</t>
  </si>
  <si>
    <t>4.2. Мероприятия безопасности учреждения</t>
  </si>
  <si>
    <t>4. Обеспечение безопасности в учреждениях культуры</t>
  </si>
  <si>
    <t>4.1. Мероприятия по пожарной безопасности учреждения</t>
  </si>
  <si>
    <t>2.6.Мероприятия по созданию единого информационного поля (создание сайта)</t>
  </si>
  <si>
    <t>бюджет Пограничного муниципального округ</t>
  </si>
  <si>
    <t>1.1.Расходы на обеспечение деятельности (оказание услуг, выполнение работ) учреждений культуры</t>
  </si>
  <si>
    <t>1.2. Расходы на обеспечение деятельности (оказание услуг, выполнение работ) учреждений культуры</t>
  </si>
  <si>
    <t>1.2.1  Расходы на оплату труда сотрудников казенных учреждений</t>
  </si>
  <si>
    <t>1.2.2 Начисление на выплаты по оплате труда сотрудников казенных учреждений</t>
  </si>
  <si>
    <t>1.2.3 Прочая закупка товаров работ и услуг, закупка энергоресурсов связанных с содержанием учреждений культуры</t>
  </si>
  <si>
    <t>1.2.4. Уплата налогов, сборов и иных платежей</t>
  </si>
  <si>
    <t>1.3. Расходы на обеспечение деятельности (оказание услуг, выполнение работ) учреждений культуры</t>
  </si>
  <si>
    <t>1.3.1  Расходы на оплату труда сотрудников казенных учреждений</t>
  </si>
  <si>
    <t>1.3.2 Начисление на выплаты по оплате труда сотрудников казенных учреждений</t>
  </si>
  <si>
    <t>1.3.3 Прочая закупка товаров работ и услуг, связанных с содержанием учреждений культуры</t>
  </si>
  <si>
    <t>1.3.3.1 Капитальный ремонт сельского Дома культуры с. Нестеровка, с. Духовское</t>
  </si>
  <si>
    <t>1.3.4. Уплата налогов, сборов и иных платежей</t>
  </si>
  <si>
    <t>1.4.Расходы на обеспечение деятельности (оказание услуг, выполнение работ) учреждений культуры</t>
  </si>
  <si>
    <t>1.4.1  Расходы на оплату труда сотрудников казенных учреждений</t>
  </si>
  <si>
    <t>1.4.2 Начисление на выплаты по оплате труда сотрудников казенных учреждений</t>
  </si>
  <si>
    <t>1.4.3 Прочая закупка товаров работ и услуг, связанных с содержанием учреждений культуры</t>
  </si>
  <si>
    <t>1.4.4. Уплата земельного налога, прочих налогов, сборов и иных платежей</t>
  </si>
  <si>
    <t xml:space="preserve">1.5. Сохранение объектов культурного наследия </t>
  </si>
  <si>
    <t>1.5.1. Сохранение объектов культурного наследия (ремонт памятников) МКУ «Центр ФБЭО Пограничного МО"</t>
  </si>
  <si>
    <t>1.5.2. Сохранение объектов культурного наследия (ремонт памятников) МКУ "ЦКДС Пограничного МО"</t>
  </si>
  <si>
    <t>1.5.3  Разработка проектно-сметной документации по реконструкции памятника сопки Снеговой</t>
  </si>
  <si>
    <t>1.5.4.  Проверка достоверности сметной стоимости реконструкции памятника сопки Снеговая</t>
  </si>
  <si>
    <t xml:space="preserve">1.Обеспечение деятельности учреждений дополнительного образования в сфере культуры </t>
  </si>
  <si>
    <t>1.1.Расходы на обеспечение деятельности (оказание услуг, выполнение работ) учреждений дополнительного образования детей</t>
  </si>
  <si>
    <t>3.2.Субсидии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</si>
  <si>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1.1.Расходы на обеспечение деятельности (оказание услуг, выполнение работ) учреждений библиотек</t>
  </si>
  <si>
    <t>4. Обеспечение безопасности обслуживания населения и сохранности библиотечных фондов</t>
  </si>
  <si>
    <t xml:space="preserve"> 1.Мероприятия по адаптивности приоритетных объектов социальной инфраструктуры для обеспечения доступа и получения услуг инвалидами и другими маломобильными группами неселения</t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</si>
  <si>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</si>
  <si>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</si>
  <si>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стеллажей, кровли, установка противопожарной двери), освещение и видеонаблюдение,обучение пожарной безопасности, приобретение огнетушителей.</t>
  </si>
  <si>
    <t>3.4.Мероприятия по проведению ремонтных работ помещения учреждения (ремонта потолка в классе)</t>
  </si>
  <si>
    <t>3.5. Мероприятия по проведению ремонтных работ (подключение детской библиотеки к централизованной канализации)</t>
  </si>
  <si>
    <t>4.3. Мероприятия по охране труда, СОУТ, профриски, установка модуля на офицальном сайте учреждения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</si>
  <si>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2020-2024 годы» от 16 марта 2023  № 276</t>
    </r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</si>
  <si>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2020-2024 годы», утвержденное постановлением Администрации Пограничного муниципального округа от 15.05.2019 № 394</t>
    </r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</si>
  <si>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2020-2024 годы</t>
    </r>
    <r>
      <rPr>
        <b/>
        <sz val="10"/>
        <color rgb="FF26282F"/>
        <rFont val="Times New Roman"/>
        <family val="1"/>
        <charset val="204"/>
      </rPr>
      <t>»</t>
    </r>
  </si>
  <si>
    <t>3.1.1.Мероприятия по проведению капитального ремонта помещения учреждения (организация переезда)</t>
  </si>
  <si>
    <t xml:space="preserve">1.5.5.  Работы по сохранению ОКН сопки Снеговая; </t>
  </si>
  <si>
    <t xml:space="preserve"> 2.7 Организация и проведение культурно массовых мероприятий при реализации наказов избирателей депутатам Думы Пограничного МО (звуковое оборудование с.Богуславка, с.Духовское, ограждение с.Духовское)</t>
  </si>
  <si>
    <t xml:space="preserve">1.5.6. Сохранение объектов культурного наследия (ремонт памятников) </t>
  </si>
  <si>
    <t xml:space="preserve"> МКУ "ЦКДС Пограничного МО", МБУ "РЦКД Пограничного МО"</t>
  </si>
  <si>
    <t>Приобретение ткани, обуви, мобильного хореографического станка, кустарников, мольберты, ПК, рамы, проектор</t>
  </si>
  <si>
    <t>2. Мероприятия, содействующие развитию молодежной политики на территории округа (возмещение расходов на использование помещения в МАО ПДО)</t>
  </si>
  <si>
    <t>1.6 Субсидии на реализацию мероприятий по формированию доступной среды маломобильных групп населения (СК с.Украинка)</t>
  </si>
  <si>
    <t xml:space="preserve">3.1.Мероприятия по проведению капитального ремонта помещения учреждения </t>
  </si>
  <si>
    <t>3.Укрепление материально-технической базы муниципальных учреждений</t>
  </si>
  <si>
    <t>3.2.  Проверка достоверности сметной стоимости капитального ремонта зданий клубов с.Барано-Оренбурское, с.Духовское,c.Софья-Алексеевка,с.Богуславка, п.Пограничный (ЦКДС); экспертиза качества ремонтных работ с.Нестеровка, с.Жариково</t>
  </si>
  <si>
    <t>3.3. Капитальный ремонт сцены РЦКД, текущий ремонт фасада РЦКД</t>
  </si>
  <si>
    <t>3.4. Капитальный ремонт клуба с.Нестеровки, с.Духовское, с.Жариково</t>
  </si>
  <si>
    <t>3.5. Ремонт лестничных маршей клуба с.Нестеровки</t>
  </si>
  <si>
    <t>3.6.Проверка достоверности сметной стоимости строительства сельского дома культуры</t>
  </si>
  <si>
    <t>3.7. Мероприятия по строительству сельского дома культуры в с.Сергеевка (строительство, авторский надзор, экспертное сопровождение)</t>
  </si>
  <si>
    <t>3.8. Подключение клуба с.Нестеровки к центральному теплоснабжению, утепление крыши клуба</t>
  </si>
  <si>
    <t>3.9. Восстановление теплоснабжения в клубе с.Духовское</t>
  </si>
  <si>
    <t>3.10. Капитальный ремонт клуба с.Барано-Оренбурское, c.Софья-Алексеевка</t>
  </si>
  <si>
    <t>3.11. Оснащение учреждений культуры материально-техническим оборудованием (мебель, оргтехника, стенические принадлежности)</t>
  </si>
  <si>
    <t>3.12. Оснащение учреждений культуры материально-техническим оборудованием (мебель, оргтехника, стенические принадлежности), рекламная конструкция, тумбы под банеры, жалюзи, столы</t>
  </si>
  <si>
    <t>3.13.Текущий ремонт учреждений культуры, в том числе информационный экран на центральной площали</t>
  </si>
  <si>
    <t>4.1.Мероприятия по обеспечению безопасности в учреждении (приобретение медицинских масок, бесконтактных градусников,монтаж видеонаблюдения, замена осветительных приборов, установка оборудования и подключение к пультовой охране, установка автоматической пожарной сигнализации,обучение пожарной безопасности,наглядные пособия по угрозе теракта,обучение по охране труда, наружное освещение, установка автономной сигнализации)</t>
  </si>
  <si>
    <t>4.2..Мероприятия по обеспечению безопасности в учреждении (приобретение медицинских масок, бесконтактных градусников, монтаж видеонаблюдения, монтаж наружного освещения, противопожарная обработки кровли, сценической коробки,оценка профрисков, обучение по охране труда)</t>
  </si>
  <si>
    <t>4.3.Мероприятия по обеспечению безопасности в учреждении (приобретение медицинских масок, бесконтактных градусников,обучение пожарному минимуму,обработка деревянных конструкций, перезарядка огнетушителей, оценка профрисков)</t>
  </si>
  <si>
    <t>3.1.2.Мероприятия по проведению капитального ремонта помещения учреждения (проверка достоверности сметной стоимости, экспертиза капительного ремонта здания)</t>
  </si>
  <si>
    <t>2.2.Проведение мероприятий по выявлению и развитию одаренных детей (курсы повышения квалификации  и аттестация преподавателей  участие в фестивалях, конкурсах)</t>
  </si>
  <si>
    <t xml:space="preserve">2.1. Проведение культурных мероприятий </t>
  </si>
  <si>
    <t>МКУ "ЦКС Жариковской сельской территории", МБУ "РЦКД Пограничного МО"                        Ремонт памятника "Братская могила" с .Нестеровка 2024 г.</t>
  </si>
  <si>
    <t>3.1.Мероприятия на укрепление МКУ "ЦКС Жариковской сельской территории" Приобретение муз. оборудования (проектор 170000, экран для проектора 85000, колонки, микрофоны)</t>
  </si>
  <si>
    <t>2.1.6 Мероприятия учреждений Пограничного ГП(Фестиваль патриотич песни, масленница, пошив костюмов)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</si>
</sst>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7"/>
  <sheetViews>
    <sheetView tabSelected="1" topLeftCell="B194" zoomScale="140" zoomScaleNormal="140" workbookViewId="0">
      <selection activeCell="I342" sqref="I342"/>
    </sheetView>
  </sheetViews>
  <sheetFormatPr defaultColWidth="9.109375" defaultRowHeight="13.2" x14ac:dyDescent="0.25"/>
  <cols>
    <col min="1" max="1" width="39.88671875" style="1" customWidth="1"/>
    <col min="2" max="2" width="45" style="1" customWidth="1"/>
    <col min="3" max="3" width="25.33203125" style="1" customWidth="1"/>
    <col min="4" max="4" width="16.33203125" style="1" customWidth="1"/>
    <col min="5" max="5" width="13.109375" style="1" customWidth="1"/>
    <col min="6" max="7" width="11.109375" style="1" customWidth="1"/>
    <col min="8" max="8" width="16.6640625" style="1" customWidth="1"/>
    <col min="9" max="9" width="11.6640625" style="1" customWidth="1"/>
    <col min="10" max="16384" width="9.109375" style="1"/>
  </cols>
  <sheetData>
    <row r="1" spans="1:9" ht="65.25" customHeight="1" x14ac:dyDescent="0.25">
      <c r="E1" s="105" t="s">
        <v>135</v>
      </c>
      <c r="F1" s="105"/>
      <c r="G1" s="105"/>
      <c r="H1" s="105"/>
      <c r="I1" s="105"/>
    </row>
    <row r="2" spans="1:9" ht="14.25" customHeight="1" x14ac:dyDescent="0.25">
      <c r="D2" s="4"/>
      <c r="E2" s="4"/>
      <c r="F2" s="4"/>
      <c r="G2" s="4"/>
      <c r="H2" s="4"/>
      <c r="I2" s="4"/>
    </row>
    <row r="3" spans="1:9" ht="65.25" customHeight="1" x14ac:dyDescent="0.25">
      <c r="E3" s="105" t="s">
        <v>136</v>
      </c>
      <c r="F3" s="105"/>
      <c r="G3" s="105"/>
      <c r="H3" s="105"/>
      <c r="I3" s="105"/>
    </row>
    <row r="4" spans="1:9" x14ac:dyDescent="0.25">
      <c r="A4" s="2"/>
    </row>
    <row r="5" spans="1:9" x14ac:dyDescent="0.25">
      <c r="A5" s="92" t="s">
        <v>0</v>
      </c>
      <c r="B5" s="92"/>
      <c r="C5" s="92"/>
      <c r="D5" s="92"/>
      <c r="E5" s="92"/>
      <c r="F5" s="92"/>
      <c r="G5" s="92"/>
      <c r="H5" s="92"/>
      <c r="I5" s="92"/>
    </row>
    <row r="6" spans="1:9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</row>
    <row r="7" spans="1:9" ht="15" customHeight="1" x14ac:dyDescent="0.25">
      <c r="A7" s="93" t="s">
        <v>137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3"/>
    </row>
    <row r="9" spans="1:9" ht="60.75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28</v>
      </c>
      <c r="F9" s="7" t="s">
        <v>29</v>
      </c>
      <c r="G9" s="7" t="s">
        <v>30</v>
      </c>
      <c r="H9" s="7" t="s">
        <v>86</v>
      </c>
      <c r="I9" s="7" t="s">
        <v>87</v>
      </c>
    </row>
    <row r="10" spans="1:9" ht="18.75" customHeight="1" x14ac:dyDescent="0.25">
      <c r="A10" s="94" t="s">
        <v>38</v>
      </c>
      <c r="B10" s="76" t="s">
        <v>52</v>
      </c>
      <c r="C10" s="9" t="s">
        <v>6</v>
      </c>
      <c r="D10" s="43">
        <f>G10+H10+I10+E10+F10</f>
        <v>294466.01</v>
      </c>
      <c r="E10" s="10">
        <f t="shared" ref="E10:F10" si="0">E11+E12+E13</f>
        <v>34417.57</v>
      </c>
      <c r="F10" s="10">
        <f t="shared" si="0"/>
        <v>30569.8</v>
      </c>
      <c r="G10" s="10">
        <f>G11+G12+G13</f>
        <v>69244.266000000003</v>
      </c>
      <c r="H10" s="10">
        <f>H11+H12+H13</f>
        <v>102836.63400000001</v>
      </c>
      <c r="I10" s="10">
        <f>I11+I12+I13</f>
        <v>57397.740000000005</v>
      </c>
    </row>
    <row r="11" spans="1:9" ht="29.25" customHeight="1" x14ac:dyDescent="0.25">
      <c r="A11" s="95"/>
      <c r="B11" s="77"/>
      <c r="C11" s="30" t="s">
        <v>36</v>
      </c>
      <c r="D11" s="6">
        <f>G11+H11+I11+E11+F11</f>
        <v>158062.15900000001</v>
      </c>
      <c r="E11" s="22">
        <f>E15+E90+E114+E161</f>
        <v>26691.710000000003</v>
      </c>
      <c r="F11" s="22">
        <f>F15+F90+F114+F161</f>
        <v>28537.200000000001</v>
      </c>
      <c r="G11" s="22">
        <f>G15+G90+G114+G161</f>
        <v>31240.805</v>
      </c>
      <c r="H11" s="22">
        <f>H15+H90+H114+H161</f>
        <v>39903.264000000003</v>
      </c>
      <c r="I11" s="22">
        <f>I15+I90+I114+I161</f>
        <v>31689.18</v>
      </c>
    </row>
    <row r="12" spans="1:9" ht="18" customHeight="1" x14ac:dyDescent="0.25">
      <c r="A12" s="95"/>
      <c r="B12" s="77"/>
      <c r="C12" s="30" t="s">
        <v>26</v>
      </c>
      <c r="D12" s="6">
        <f>G12+H12+I12+E12+F12</f>
        <v>136403.851</v>
      </c>
      <c r="E12" s="22">
        <f>E16+E162+E91+E115</f>
        <v>7725.86</v>
      </c>
      <c r="F12" s="22">
        <f>F16+F162+F91+F115</f>
        <v>2032.6</v>
      </c>
      <c r="G12" s="22">
        <f>G16+G162+G91+G115</f>
        <v>38003.460999999996</v>
      </c>
      <c r="H12" s="22">
        <f>H16+H162+H91+H115</f>
        <v>62933.37</v>
      </c>
      <c r="I12" s="13">
        <f>I16+I162+I91+I115</f>
        <v>25708.560000000001</v>
      </c>
    </row>
    <row r="13" spans="1:9" ht="18" customHeight="1" x14ac:dyDescent="0.25">
      <c r="A13" s="96"/>
      <c r="B13" s="78"/>
      <c r="C13" s="30" t="s">
        <v>23</v>
      </c>
      <c r="D13" s="6">
        <f>G13+H13+I13+E13+F13</f>
        <v>0</v>
      </c>
      <c r="E13" s="13">
        <f t="shared" ref="E13:F13" si="1">E116</f>
        <v>0</v>
      </c>
      <c r="F13" s="13">
        <f t="shared" si="1"/>
        <v>0</v>
      </c>
      <c r="G13" s="13">
        <f>G116</f>
        <v>0</v>
      </c>
      <c r="H13" s="13">
        <f t="shared" ref="H13:I13" si="2">H116</f>
        <v>0</v>
      </c>
      <c r="I13" s="13">
        <f t="shared" si="2"/>
        <v>0</v>
      </c>
    </row>
    <row r="14" spans="1:9" ht="17.25" customHeight="1" x14ac:dyDescent="0.25">
      <c r="A14" s="70" t="s">
        <v>7</v>
      </c>
      <c r="B14" s="70" t="s">
        <v>70</v>
      </c>
      <c r="C14" s="29" t="s">
        <v>6</v>
      </c>
      <c r="D14" s="13">
        <f t="shared" ref="D14:D127" si="3">G14+H14+I14+E14+F14</f>
        <v>147346.03700000001</v>
      </c>
      <c r="E14" s="12">
        <f>E15+E16</f>
        <v>27128.02</v>
      </c>
      <c r="F14" s="12">
        <f>F15+F16</f>
        <v>23401.21</v>
      </c>
      <c r="G14" s="12">
        <f t="shared" ref="G14:H14" si="4">G15+G16</f>
        <v>37256.442999999999</v>
      </c>
      <c r="H14" s="12">
        <f t="shared" si="4"/>
        <v>27961.603999999996</v>
      </c>
      <c r="I14" s="12">
        <f>I15+I16</f>
        <v>31598.760000000002</v>
      </c>
    </row>
    <row r="15" spans="1:9" ht="27.75" customHeight="1" x14ac:dyDescent="0.25">
      <c r="A15" s="71"/>
      <c r="B15" s="71"/>
      <c r="C15" s="60" t="s">
        <v>36</v>
      </c>
      <c r="D15" s="13">
        <f t="shared" si="3"/>
        <v>126306.65199999999</v>
      </c>
      <c r="E15" s="12">
        <f>E18+E68+E20+E35+E53</f>
        <v>21369.15</v>
      </c>
      <c r="F15" s="12">
        <f t="shared" ref="F15:G15" si="5">F18+F68+F20+F35+F53</f>
        <v>21368.61</v>
      </c>
      <c r="G15" s="12">
        <f t="shared" si="5"/>
        <v>24212.768</v>
      </c>
      <c r="H15" s="12">
        <f>H18+H68+H20+H35+H53</f>
        <v>27961.603999999996</v>
      </c>
      <c r="I15" s="12">
        <f>I18+I68+I20+I35+I53</f>
        <v>31394.52</v>
      </c>
    </row>
    <row r="16" spans="1:9" ht="16.5" customHeight="1" x14ac:dyDescent="0.25">
      <c r="A16" s="72"/>
      <c r="B16" s="72"/>
      <c r="C16" s="60" t="s">
        <v>26</v>
      </c>
      <c r="D16" s="13">
        <f t="shared" si="3"/>
        <v>21039.384999999998</v>
      </c>
      <c r="E16" s="12">
        <f>E69+E76+E88+E36+E54</f>
        <v>5758.87</v>
      </c>
      <c r="F16" s="12">
        <f>F69+F88</f>
        <v>2032.6</v>
      </c>
      <c r="G16" s="12">
        <f>G69+G88</f>
        <v>13043.674999999999</v>
      </c>
      <c r="H16" s="12">
        <f t="shared" ref="H16" si="6">H69+H88</f>
        <v>0</v>
      </c>
      <c r="I16" s="12">
        <f>I69</f>
        <v>204.24</v>
      </c>
    </row>
    <row r="17" spans="1:9" ht="18" customHeight="1" x14ac:dyDescent="0.25">
      <c r="A17" s="79" t="s">
        <v>101</v>
      </c>
      <c r="B17" s="87" t="s">
        <v>74</v>
      </c>
      <c r="C17" s="29" t="s">
        <v>6</v>
      </c>
      <c r="D17" s="13">
        <f t="shared" si="3"/>
        <v>41824.866999999998</v>
      </c>
      <c r="E17" s="13">
        <f>E18</f>
        <v>6309.79</v>
      </c>
      <c r="F17" s="13">
        <f t="shared" ref="F17:I17" si="7">F18</f>
        <v>7234.9</v>
      </c>
      <c r="G17" s="13">
        <f t="shared" si="7"/>
        <v>8595.7469999999994</v>
      </c>
      <c r="H17" s="13">
        <f t="shared" si="7"/>
        <v>8980.9599999999991</v>
      </c>
      <c r="I17" s="13">
        <f t="shared" si="7"/>
        <v>10703.47</v>
      </c>
    </row>
    <row r="18" spans="1:9" ht="26.25" customHeight="1" x14ac:dyDescent="0.25">
      <c r="A18" s="79"/>
      <c r="B18" s="87"/>
      <c r="C18" s="60" t="s">
        <v>36</v>
      </c>
      <c r="D18" s="13">
        <f t="shared" si="3"/>
        <v>41824.866999999998</v>
      </c>
      <c r="E18" s="13">
        <v>6309.79</v>
      </c>
      <c r="F18" s="35">
        <v>7234.9</v>
      </c>
      <c r="G18" s="13">
        <f>8595.747</f>
        <v>8595.7469999999994</v>
      </c>
      <c r="H18" s="35">
        <v>8980.9599999999991</v>
      </c>
      <c r="I18" s="22">
        <v>10703.47</v>
      </c>
    </row>
    <row r="19" spans="1:9" ht="18" customHeight="1" x14ac:dyDescent="0.25">
      <c r="A19" s="70" t="s">
        <v>102</v>
      </c>
      <c r="B19" s="70" t="s">
        <v>62</v>
      </c>
      <c r="C19" s="29" t="s">
        <v>6</v>
      </c>
      <c r="D19" s="13">
        <f t="shared" si="3"/>
        <v>52719.38</v>
      </c>
      <c r="E19" s="13">
        <f>E20+E21</f>
        <v>8870.43</v>
      </c>
      <c r="F19" s="13">
        <f>F20+F21</f>
        <v>8979.56</v>
      </c>
      <c r="G19" s="13">
        <f t="shared" ref="G19:I19" si="8">G20+G21</f>
        <v>8886</v>
      </c>
      <c r="H19" s="13">
        <f t="shared" si="8"/>
        <v>12072.029999999999</v>
      </c>
      <c r="I19" s="13">
        <f t="shared" si="8"/>
        <v>13911.36</v>
      </c>
    </row>
    <row r="20" spans="1:9" ht="26.25" customHeight="1" x14ac:dyDescent="0.25">
      <c r="A20" s="71"/>
      <c r="B20" s="71"/>
      <c r="C20" s="60" t="s">
        <v>36</v>
      </c>
      <c r="D20" s="13">
        <f t="shared" si="3"/>
        <v>52719.38</v>
      </c>
      <c r="E20" s="13">
        <f>E23+E26+E29+E32</f>
        <v>8870.43</v>
      </c>
      <c r="F20" s="13">
        <f>F23+F26+F29+F32</f>
        <v>8979.56</v>
      </c>
      <c r="G20" s="13">
        <f>G23+G26+G29+G32</f>
        <v>8886</v>
      </c>
      <c r="H20" s="13">
        <f>H23+H26+H29+H32</f>
        <v>12072.029999999999</v>
      </c>
      <c r="I20" s="13">
        <f>I23+I26+I29+I32</f>
        <v>13911.36</v>
      </c>
    </row>
    <row r="21" spans="1:9" ht="18.75" customHeight="1" x14ac:dyDescent="0.25">
      <c r="A21" s="72"/>
      <c r="B21" s="72"/>
      <c r="C21" s="60" t="s">
        <v>24</v>
      </c>
      <c r="D21" s="13">
        <f t="shared" si="3"/>
        <v>0</v>
      </c>
      <c r="E21" s="13">
        <f>E24+E27+E30+E33</f>
        <v>0</v>
      </c>
      <c r="F21" s="13">
        <f>F24+F27+F30+F33</f>
        <v>0</v>
      </c>
      <c r="G21" s="13">
        <f t="shared" ref="G21:I21" si="9">G24+G27+G30+G33</f>
        <v>0</v>
      </c>
      <c r="H21" s="13">
        <f t="shared" si="9"/>
        <v>0</v>
      </c>
      <c r="I21" s="13">
        <f t="shared" si="9"/>
        <v>0</v>
      </c>
    </row>
    <row r="22" spans="1:9" ht="17.25" customHeight="1" x14ac:dyDescent="0.25">
      <c r="A22" s="102" t="s">
        <v>103</v>
      </c>
      <c r="B22" s="70" t="s">
        <v>62</v>
      </c>
      <c r="C22" s="29" t="s">
        <v>6</v>
      </c>
      <c r="D22" s="13">
        <f t="shared" si="3"/>
        <v>31078.681</v>
      </c>
      <c r="E22" s="13">
        <f>E23+E24</f>
        <v>5216.71</v>
      </c>
      <c r="F22" s="13">
        <f t="shared" ref="F22:I22" si="10">F23+F24</f>
        <v>5362.71</v>
      </c>
      <c r="G22" s="13">
        <f t="shared" si="10"/>
        <v>5506.1710000000003</v>
      </c>
      <c r="H22" s="13">
        <f t="shared" si="10"/>
        <v>6844.05</v>
      </c>
      <c r="I22" s="13">
        <f t="shared" si="10"/>
        <v>8149.04</v>
      </c>
    </row>
    <row r="23" spans="1:9" ht="25.5" customHeight="1" x14ac:dyDescent="0.25">
      <c r="A23" s="103"/>
      <c r="B23" s="71"/>
      <c r="C23" s="60" t="s">
        <v>36</v>
      </c>
      <c r="D23" s="13">
        <f t="shared" si="3"/>
        <v>31078.681</v>
      </c>
      <c r="E23" s="13">
        <v>5216.71</v>
      </c>
      <c r="F23" s="13">
        <v>5362.71</v>
      </c>
      <c r="G23" s="13">
        <v>5506.1710000000003</v>
      </c>
      <c r="H23" s="13">
        <v>6844.05</v>
      </c>
      <c r="I23" s="22">
        <v>8149.04</v>
      </c>
    </row>
    <row r="24" spans="1:9" ht="15.75" customHeight="1" x14ac:dyDescent="0.25">
      <c r="A24" s="104"/>
      <c r="B24" s="72"/>
      <c r="C24" s="60" t="s">
        <v>24</v>
      </c>
      <c r="D24" s="13">
        <f t="shared" si="3"/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pans="1:9" ht="16.5" customHeight="1" x14ac:dyDescent="0.25">
      <c r="A25" s="70" t="s">
        <v>104</v>
      </c>
      <c r="B25" s="70" t="s">
        <v>62</v>
      </c>
      <c r="C25" s="29" t="s">
        <v>6</v>
      </c>
      <c r="D25" s="13">
        <f t="shared" si="3"/>
        <v>9350.9069999999992</v>
      </c>
      <c r="E25" s="13">
        <f>E26+E27</f>
        <v>1572.23</v>
      </c>
      <c r="F25" s="13">
        <f t="shared" ref="F25:I25" si="11">F26+F27</f>
        <v>1609.24</v>
      </c>
      <c r="G25" s="13">
        <f t="shared" si="11"/>
        <v>1659.117</v>
      </c>
      <c r="H25" s="13">
        <f t="shared" si="11"/>
        <v>2052.11</v>
      </c>
      <c r="I25" s="22">
        <f t="shared" si="11"/>
        <v>2458.21</v>
      </c>
    </row>
    <row r="26" spans="1:9" ht="27" customHeight="1" x14ac:dyDescent="0.25">
      <c r="A26" s="71"/>
      <c r="B26" s="71"/>
      <c r="C26" s="60" t="s">
        <v>36</v>
      </c>
      <c r="D26" s="13">
        <f t="shared" si="3"/>
        <v>9350.9069999999992</v>
      </c>
      <c r="E26" s="13">
        <v>1572.23</v>
      </c>
      <c r="F26" s="13">
        <v>1609.24</v>
      </c>
      <c r="G26" s="13">
        <v>1659.117</v>
      </c>
      <c r="H26" s="13">
        <v>2052.11</v>
      </c>
      <c r="I26" s="22">
        <v>2458.21</v>
      </c>
    </row>
    <row r="27" spans="1:9" ht="18" customHeight="1" x14ac:dyDescent="0.25">
      <c r="A27" s="72"/>
      <c r="B27" s="72"/>
      <c r="C27" s="60" t="s">
        <v>24</v>
      </c>
      <c r="D27" s="13">
        <f t="shared" si="3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18.75" customHeight="1" x14ac:dyDescent="0.25">
      <c r="A28" s="70" t="s">
        <v>105</v>
      </c>
      <c r="B28" s="70" t="s">
        <v>62</v>
      </c>
      <c r="C28" s="29" t="s">
        <v>6</v>
      </c>
      <c r="D28" s="13">
        <f t="shared" si="3"/>
        <v>12252.792000000001</v>
      </c>
      <c r="E28" s="13">
        <f>E29+E30</f>
        <v>2058.66</v>
      </c>
      <c r="F28" s="13">
        <f t="shared" ref="F28:I28" si="12">F29+F30</f>
        <v>1993.44</v>
      </c>
      <c r="G28" s="13">
        <f t="shared" si="12"/>
        <v>1720.712</v>
      </c>
      <c r="H28" s="13">
        <f t="shared" si="12"/>
        <v>3175.87</v>
      </c>
      <c r="I28" s="22">
        <f t="shared" si="12"/>
        <v>3304.11</v>
      </c>
    </row>
    <row r="29" spans="1:9" ht="27" customHeight="1" x14ac:dyDescent="0.25">
      <c r="A29" s="71"/>
      <c r="B29" s="71"/>
      <c r="C29" s="60" t="s">
        <v>36</v>
      </c>
      <c r="D29" s="13">
        <f t="shared" si="3"/>
        <v>12252.792000000001</v>
      </c>
      <c r="E29" s="13">
        <v>2058.66</v>
      </c>
      <c r="F29" s="13">
        <v>1993.44</v>
      </c>
      <c r="G29" s="13">
        <v>1720.712</v>
      </c>
      <c r="H29" s="13">
        <v>3175.87</v>
      </c>
      <c r="I29" s="22">
        <v>3304.11</v>
      </c>
    </row>
    <row r="30" spans="1:9" ht="15.75" customHeight="1" x14ac:dyDescent="0.25">
      <c r="A30" s="72"/>
      <c r="B30" s="72"/>
      <c r="C30" s="60" t="s">
        <v>24</v>
      </c>
      <c r="D30" s="13">
        <f t="shared" si="3"/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1:9" ht="15.75" customHeight="1" x14ac:dyDescent="0.25">
      <c r="A31" s="70" t="s">
        <v>106</v>
      </c>
      <c r="B31" s="70" t="s">
        <v>62</v>
      </c>
      <c r="C31" s="29" t="s">
        <v>6</v>
      </c>
      <c r="D31" s="13">
        <f t="shared" si="3"/>
        <v>37</v>
      </c>
      <c r="E31" s="13">
        <f>E32+E33</f>
        <v>22.83</v>
      </c>
      <c r="F31" s="13">
        <f t="shared" ref="F31:I31" si="13">F32+F33</f>
        <v>14.17</v>
      </c>
      <c r="G31" s="13">
        <f t="shared" si="13"/>
        <v>0</v>
      </c>
      <c r="H31" s="13">
        <f t="shared" si="13"/>
        <v>0</v>
      </c>
      <c r="I31" s="22">
        <f t="shared" si="13"/>
        <v>0</v>
      </c>
    </row>
    <row r="32" spans="1:9" ht="26.25" customHeight="1" x14ac:dyDescent="0.25">
      <c r="A32" s="71"/>
      <c r="B32" s="71"/>
      <c r="C32" s="60" t="s">
        <v>36</v>
      </c>
      <c r="D32" s="13">
        <f t="shared" si="3"/>
        <v>37</v>
      </c>
      <c r="E32" s="13">
        <v>22.83</v>
      </c>
      <c r="F32" s="13">
        <v>14.17</v>
      </c>
      <c r="G32" s="13">
        <v>0</v>
      </c>
      <c r="H32" s="13">
        <v>0</v>
      </c>
      <c r="I32" s="22">
        <v>0</v>
      </c>
    </row>
    <row r="33" spans="1:9" ht="15.75" customHeight="1" x14ac:dyDescent="0.25">
      <c r="A33" s="72"/>
      <c r="B33" s="72"/>
      <c r="C33" s="60" t="s">
        <v>24</v>
      </c>
      <c r="D33" s="13">
        <f t="shared" si="3"/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</row>
    <row r="34" spans="1:9" ht="14.25" customHeight="1" x14ac:dyDescent="0.25">
      <c r="A34" s="70" t="s">
        <v>107</v>
      </c>
      <c r="B34" s="70" t="s">
        <v>90</v>
      </c>
      <c r="C34" s="29" t="s">
        <v>6</v>
      </c>
      <c r="D34" s="13">
        <f t="shared" si="3"/>
        <v>32534.942999999999</v>
      </c>
      <c r="E34" s="13">
        <f>E35+E36</f>
        <v>10394.43</v>
      </c>
      <c r="F34" s="13">
        <f t="shared" ref="F34:I34" si="14">F35+F36</f>
        <v>4223.2800000000007</v>
      </c>
      <c r="G34" s="13">
        <f t="shared" si="14"/>
        <v>4921.2390000000005</v>
      </c>
      <c r="H34" s="13">
        <f t="shared" si="14"/>
        <v>6217.3339999999998</v>
      </c>
      <c r="I34" s="22">
        <f t="shared" si="14"/>
        <v>6778.6599999999989</v>
      </c>
    </row>
    <row r="35" spans="1:9" ht="26.25" customHeight="1" x14ac:dyDescent="0.25">
      <c r="A35" s="71"/>
      <c r="B35" s="71"/>
      <c r="C35" s="60" t="s">
        <v>36</v>
      </c>
      <c r="D35" s="13">
        <f t="shared" si="3"/>
        <v>26800.612999999998</v>
      </c>
      <c r="E35" s="13">
        <f>E38+E41+E44+E50+E47</f>
        <v>4660.1000000000004</v>
      </c>
      <c r="F35" s="13">
        <f>F38+F41+F44+F50+F47</f>
        <v>4223.2800000000007</v>
      </c>
      <c r="G35" s="13">
        <f>G38+G41+G44+G50</f>
        <v>4921.2390000000005</v>
      </c>
      <c r="H35" s="13">
        <f>H38+H41+H44+H50</f>
        <v>6217.3339999999998</v>
      </c>
      <c r="I35" s="13">
        <f>I38+I41+I44+I50</f>
        <v>6778.6599999999989</v>
      </c>
    </row>
    <row r="36" spans="1:9" ht="17.25" customHeight="1" x14ac:dyDescent="0.25">
      <c r="A36" s="72"/>
      <c r="B36" s="72"/>
      <c r="C36" s="60" t="s">
        <v>24</v>
      </c>
      <c r="D36" s="13">
        <f t="shared" si="3"/>
        <v>5734.33</v>
      </c>
      <c r="E36" s="13">
        <f>E39+E42+E45+E51+E48</f>
        <v>5734.33</v>
      </c>
      <c r="F36" s="13">
        <f>F39+F42+F45+F51</f>
        <v>0</v>
      </c>
      <c r="G36" s="13">
        <f>G39+G42+G45+G51</f>
        <v>0</v>
      </c>
      <c r="H36" s="13">
        <f>H39+H42+H45+H51+H48</f>
        <v>0</v>
      </c>
      <c r="I36" s="22">
        <f>I39+I42+I45+I51</f>
        <v>0</v>
      </c>
    </row>
    <row r="37" spans="1:9" ht="17.25" customHeight="1" x14ac:dyDescent="0.25">
      <c r="A37" s="70" t="s">
        <v>108</v>
      </c>
      <c r="B37" s="70" t="s">
        <v>90</v>
      </c>
      <c r="C37" s="29" t="s">
        <v>6</v>
      </c>
      <c r="D37" s="13">
        <f t="shared" si="3"/>
        <v>12042.864</v>
      </c>
      <c r="E37" s="13">
        <f>E38</f>
        <v>2001.47</v>
      </c>
      <c r="F37" s="13">
        <f t="shared" ref="F37:I37" si="15">F38+F39</f>
        <v>2042.25</v>
      </c>
      <c r="G37" s="13">
        <f t="shared" si="15"/>
        <v>2224.5940000000001</v>
      </c>
      <c r="H37" s="13">
        <f t="shared" si="15"/>
        <v>2690.49</v>
      </c>
      <c r="I37" s="22">
        <f t="shared" si="15"/>
        <v>3084.06</v>
      </c>
    </row>
    <row r="38" spans="1:9" ht="26.25" customHeight="1" x14ac:dyDescent="0.25">
      <c r="A38" s="71"/>
      <c r="B38" s="71"/>
      <c r="C38" s="60" t="s">
        <v>36</v>
      </c>
      <c r="D38" s="13">
        <f t="shared" si="3"/>
        <v>12042.864</v>
      </c>
      <c r="E38" s="13">
        <v>2001.47</v>
      </c>
      <c r="F38" s="13">
        <v>2042.25</v>
      </c>
      <c r="G38" s="13">
        <v>2224.5940000000001</v>
      </c>
      <c r="H38" s="13">
        <v>2690.49</v>
      </c>
      <c r="I38" s="22">
        <v>3084.06</v>
      </c>
    </row>
    <row r="39" spans="1:9" ht="16.5" customHeight="1" x14ac:dyDescent="0.25">
      <c r="A39" s="72"/>
      <c r="B39" s="72"/>
      <c r="C39" s="60" t="s">
        <v>24</v>
      </c>
      <c r="D39" s="13">
        <f t="shared" si="3"/>
        <v>0</v>
      </c>
      <c r="E39" s="13">
        <v>0</v>
      </c>
      <c r="F39" s="13">
        <v>0</v>
      </c>
      <c r="G39" s="13">
        <v>0</v>
      </c>
      <c r="H39" s="13">
        <v>0</v>
      </c>
      <c r="I39" s="22">
        <v>0</v>
      </c>
    </row>
    <row r="40" spans="1:9" ht="17.25" customHeight="1" x14ac:dyDescent="0.25">
      <c r="A40" s="70" t="s">
        <v>109</v>
      </c>
      <c r="B40" s="70" t="s">
        <v>90</v>
      </c>
      <c r="C40" s="29" t="s">
        <v>6</v>
      </c>
      <c r="D40" s="13">
        <f t="shared" si="3"/>
        <v>3629.1820000000002</v>
      </c>
      <c r="E40" s="13">
        <f>E41+E42</f>
        <v>603.24</v>
      </c>
      <c r="F40" s="13">
        <f t="shared" ref="F40" si="16">F41+F42</f>
        <v>615.86</v>
      </c>
      <c r="G40" s="13">
        <f>G41+G42</f>
        <v>666.53200000000004</v>
      </c>
      <c r="H40" s="13">
        <f t="shared" ref="H40:I40" si="17">H41+H42</f>
        <v>812.16</v>
      </c>
      <c r="I40" s="22">
        <f t="shared" si="17"/>
        <v>931.39</v>
      </c>
    </row>
    <row r="41" spans="1:9" ht="26.25" customHeight="1" x14ac:dyDescent="0.25">
      <c r="A41" s="71"/>
      <c r="B41" s="71"/>
      <c r="C41" s="60" t="s">
        <v>36</v>
      </c>
      <c r="D41" s="13">
        <f t="shared" si="3"/>
        <v>3629.1820000000002</v>
      </c>
      <c r="E41" s="13">
        <v>603.24</v>
      </c>
      <c r="F41" s="13">
        <v>615.86</v>
      </c>
      <c r="G41" s="13">
        <v>666.53200000000004</v>
      </c>
      <c r="H41" s="13">
        <v>812.16</v>
      </c>
      <c r="I41" s="22">
        <v>931.39</v>
      </c>
    </row>
    <row r="42" spans="1:9" ht="16.5" customHeight="1" x14ac:dyDescent="0.25">
      <c r="A42" s="72"/>
      <c r="B42" s="72"/>
      <c r="C42" s="60" t="s">
        <v>24</v>
      </c>
      <c r="D42" s="13">
        <f t="shared" si="3"/>
        <v>0</v>
      </c>
      <c r="E42" s="13">
        <v>0</v>
      </c>
      <c r="F42" s="13">
        <v>0</v>
      </c>
      <c r="G42" s="13">
        <v>0</v>
      </c>
      <c r="H42" s="13">
        <v>0</v>
      </c>
      <c r="I42" s="22">
        <v>0</v>
      </c>
    </row>
    <row r="43" spans="1:9" ht="16.5" customHeight="1" x14ac:dyDescent="0.25">
      <c r="A43" s="70" t="s">
        <v>110</v>
      </c>
      <c r="B43" s="70" t="s">
        <v>90</v>
      </c>
      <c r="C43" s="29" t="s">
        <v>6</v>
      </c>
      <c r="D43" s="13">
        <f t="shared" si="3"/>
        <v>10927.742999999999</v>
      </c>
      <c r="E43" s="13">
        <f>E44+E45</f>
        <v>1865.37</v>
      </c>
      <c r="F43" s="13">
        <f>F44+F45</f>
        <v>1558</v>
      </c>
      <c r="G43" s="13">
        <f>G44+G45</f>
        <v>2028.8630000000001</v>
      </c>
      <c r="H43" s="13">
        <f t="shared" ref="H43:I43" si="18">H44+H45</f>
        <v>2713.49</v>
      </c>
      <c r="I43" s="22">
        <f t="shared" si="18"/>
        <v>2762.02</v>
      </c>
    </row>
    <row r="44" spans="1:9" ht="26.25" customHeight="1" x14ac:dyDescent="0.25">
      <c r="A44" s="71"/>
      <c r="B44" s="71"/>
      <c r="C44" s="60" t="s">
        <v>36</v>
      </c>
      <c r="D44" s="13">
        <f t="shared" si="3"/>
        <v>10927.742999999999</v>
      </c>
      <c r="E44" s="13">
        <v>1865.37</v>
      </c>
      <c r="F44" s="13">
        <v>1558</v>
      </c>
      <c r="G44" s="13">
        <v>2028.8630000000001</v>
      </c>
      <c r="H44" s="13">
        <v>2713.49</v>
      </c>
      <c r="I44" s="22">
        <v>2762.02</v>
      </c>
    </row>
    <row r="45" spans="1:9" ht="18.75" customHeight="1" x14ac:dyDescent="0.25">
      <c r="A45" s="72"/>
      <c r="B45" s="72"/>
      <c r="C45" s="60" t="s">
        <v>24</v>
      </c>
      <c r="D45" s="13">
        <f t="shared" si="3"/>
        <v>0</v>
      </c>
      <c r="E45" s="13"/>
      <c r="F45" s="13">
        <v>0</v>
      </c>
      <c r="G45" s="13">
        <v>0</v>
      </c>
      <c r="H45" s="13">
        <v>0</v>
      </c>
      <c r="I45" s="22">
        <v>0</v>
      </c>
    </row>
    <row r="46" spans="1:9" ht="17.25" customHeight="1" x14ac:dyDescent="0.25">
      <c r="A46" s="70" t="s">
        <v>111</v>
      </c>
      <c r="B46" s="70" t="s">
        <v>90</v>
      </c>
      <c r="C46" s="29" t="s">
        <v>6</v>
      </c>
      <c r="D46" s="13">
        <f t="shared" si="3"/>
        <v>5911.68</v>
      </c>
      <c r="E46" s="13">
        <f>E47+E48</f>
        <v>5911.68</v>
      </c>
      <c r="F46" s="13">
        <f t="shared" ref="F46:I46" si="19">F47+F48</f>
        <v>0</v>
      </c>
      <c r="G46" s="13">
        <f t="shared" si="19"/>
        <v>0</v>
      </c>
      <c r="H46" s="13">
        <f t="shared" si="19"/>
        <v>0</v>
      </c>
      <c r="I46" s="22">
        <f t="shared" si="19"/>
        <v>0</v>
      </c>
    </row>
    <row r="47" spans="1:9" ht="26.25" customHeight="1" x14ac:dyDescent="0.25">
      <c r="A47" s="71"/>
      <c r="B47" s="71"/>
      <c r="C47" s="60" t="s">
        <v>36</v>
      </c>
      <c r="D47" s="13">
        <f t="shared" si="3"/>
        <v>177.35</v>
      </c>
      <c r="E47" s="13">
        <v>177.35</v>
      </c>
      <c r="F47" s="13">
        <v>0</v>
      </c>
      <c r="G47" s="13">
        <v>0</v>
      </c>
      <c r="H47" s="13">
        <v>0</v>
      </c>
      <c r="I47" s="22">
        <v>0</v>
      </c>
    </row>
    <row r="48" spans="1:9" ht="15.75" customHeight="1" x14ac:dyDescent="0.25">
      <c r="A48" s="72"/>
      <c r="B48" s="72"/>
      <c r="C48" s="60" t="s">
        <v>24</v>
      </c>
      <c r="D48" s="13">
        <f t="shared" si="3"/>
        <v>5734.33</v>
      </c>
      <c r="E48" s="13">
        <v>5734.33</v>
      </c>
      <c r="F48" s="13">
        <v>0</v>
      </c>
      <c r="G48" s="13">
        <v>0</v>
      </c>
      <c r="H48" s="13">
        <v>0</v>
      </c>
      <c r="I48" s="22">
        <v>0</v>
      </c>
    </row>
    <row r="49" spans="1:9" ht="18" customHeight="1" x14ac:dyDescent="0.25">
      <c r="A49" s="70" t="s">
        <v>112</v>
      </c>
      <c r="B49" s="70" t="s">
        <v>90</v>
      </c>
      <c r="C49" s="29" t="s">
        <v>6</v>
      </c>
      <c r="D49" s="13">
        <f t="shared" si="3"/>
        <v>23.473999999999997</v>
      </c>
      <c r="E49" s="13">
        <f>E50+E51</f>
        <v>12.67</v>
      </c>
      <c r="F49" s="13">
        <f t="shared" ref="F49:I49" si="20">F50+F51</f>
        <v>7.17</v>
      </c>
      <c r="G49" s="13">
        <f t="shared" si="20"/>
        <v>1.25</v>
      </c>
      <c r="H49" s="13">
        <f t="shared" si="20"/>
        <v>1.194</v>
      </c>
      <c r="I49" s="22">
        <f t="shared" si="20"/>
        <v>1.19</v>
      </c>
    </row>
    <row r="50" spans="1:9" ht="26.25" customHeight="1" x14ac:dyDescent="0.25">
      <c r="A50" s="71"/>
      <c r="B50" s="71"/>
      <c r="C50" s="60" t="s">
        <v>36</v>
      </c>
      <c r="D50" s="13">
        <f t="shared" si="3"/>
        <v>23.473999999999997</v>
      </c>
      <c r="E50" s="13">
        <v>12.67</v>
      </c>
      <c r="F50" s="13">
        <v>7.17</v>
      </c>
      <c r="G50" s="13">
        <v>1.25</v>
      </c>
      <c r="H50" s="13">
        <v>1.194</v>
      </c>
      <c r="I50" s="22">
        <v>1.19</v>
      </c>
    </row>
    <row r="51" spans="1:9" ht="15" customHeight="1" x14ac:dyDescent="0.25">
      <c r="A51" s="72"/>
      <c r="B51" s="72"/>
      <c r="C51" s="60" t="s">
        <v>24</v>
      </c>
      <c r="D51" s="13">
        <f t="shared" si="3"/>
        <v>0</v>
      </c>
      <c r="E51" s="13">
        <v>0</v>
      </c>
      <c r="F51" s="13">
        <v>0</v>
      </c>
      <c r="G51" s="13">
        <v>0</v>
      </c>
      <c r="H51" s="13">
        <v>0</v>
      </c>
      <c r="I51" s="22">
        <v>0</v>
      </c>
    </row>
    <row r="52" spans="1:9" ht="17.25" customHeight="1" x14ac:dyDescent="0.25">
      <c r="A52" s="70" t="s">
        <v>113</v>
      </c>
      <c r="B52" s="70" t="s">
        <v>75</v>
      </c>
      <c r="C52" s="29" t="s">
        <v>6</v>
      </c>
      <c r="D52" s="13">
        <f t="shared" si="3"/>
        <v>626.44999999999993</v>
      </c>
      <c r="E52" s="13">
        <f>E53+E54</f>
        <v>626.44999999999993</v>
      </c>
      <c r="F52" s="13">
        <f t="shared" ref="F52:I52" si="21">F53+F54</f>
        <v>0</v>
      </c>
      <c r="G52" s="13">
        <f t="shared" si="21"/>
        <v>0</v>
      </c>
      <c r="H52" s="13">
        <f t="shared" si="21"/>
        <v>0</v>
      </c>
      <c r="I52" s="22">
        <f t="shared" si="21"/>
        <v>0</v>
      </c>
    </row>
    <row r="53" spans="1:9" ht="26.25" customHeight="1" x14ac:dyDescent="0.25">
      <c r="A53" s="71"/>
      <c r="B53" s="71"/>
      <c r="C53" s="60" t="s">
        <v>36</v>
      </c>
      <c r="D53" s="13">
        <f t="shared" si="3"/>
        <v>626.44999999999993</v>
      </c>
      <c r="E53" s="13">
        <f>E56+E59+E62+E65</f>
        <v>626.44999999999993</v>
      </c>
      <c r="F53" s="13">
        <f>F56+F59+F62+F65</f>
        <v>0</v>
      </c>
      <c r="G53" s="13">
        <f>G56+G59+G62+G65</f>
        <v>0</v>
      </c>
      <c r="H53" s="13">
        <f>H56+H59+H62+H65</f>
        <v>0</v>
      </c>
      <c r="I53" s="22">
        <f>I56+I59+I62+I65</f>
        <v>0</v>
      </c>
    </row>
    <row r="54" spans="1:9" ht="15.75" customHeight="1" x14ac:dyDescent="0.25">
      <c r="A54" s="72"/>
      <c r="B54" s="72"/>
      <c r="C54" s="60" t="s">
        <v>24</v>
      </c>
      <c r="D54" s="13">
        <f t="shared" si="3"/>
        <v>0</v>
      </c>
      <c r="E54" s="13">
        <f>E57+E60+E63+E66</f>
        <v>0</v>
      </c>
      <c r="F54" s="13">
        <f t="shared" ref="F54:I54" si="22">F57+F60+F63+F66</f>
        <v>0</v>
      </c>
      <c r="G54" s="13">
        <f t="shared" si="22"/>
        <v>0</v>
      </c>
      <c r="H54" s="13">
        <f t="shared" si="22"/>
        <v>0</v>
      </c>
      <c r="I54" s="22">
        <f t="shared" si="22"/>
        <v>0</v>
      </c>
    </row>
    <row r="55" spans="1:9" ht="18" customHeight="1" x14ac:dyDescent="0.25">
      <c r="A55" s="70" t="s">
        <v>114</v>
      </c>
      <c r="B55" s="70" t="s">
        <v>76</v>
      </c>
      <c r="C55" s="29" t="s">
        <v>6</v>
      </c>
      <c r="D55" s="13">
        <f t="shared" si="3"/>
        <v>347.33</v>
      </c>
      <c r="E55" s="13">
        <f>E56+E57</f>
        <v>347.33</v>
      </c>
      <c r="F55" s="13">
        <f t="shared" ref="F55:I55" si="23">F56+F57</f>
        <v>0</v>
      </c>
      <c r="G55" s="13">
        <f t="shared" si="23"/>
        <v>0</v>
      </c>
      <c r="H55" s="13">
        <f t="shared" si="23"/>
        <v>0</v>
      </c>
      <c r="I55" s="22">
        <f t="shared" si="23"/>
        <v>0</v>
      </c>
    </row>
    <row r="56" spans="1:9" ht="26.25" customHeight="1" x14ac:dyDescent="0.25">
      <c r="A56" s="71"/>
      <c r="B56" s="71"/>
      <c r="C56" s="60" t="s">
        <v>36</v>
      </c>
      <c r="D56" s="13">
        <f t="shared" si="3"/>
        <v>347.33</v>
      </c>
      <c r="E56" s="13">
        <v>347.33</v>
      </c>
      <c r="F56" s="13">
        <v>0</v>
      </c>
      <c r="G56" s="13">
        <v>0</v>
      </c>
      <c r="H56" s="13">
        <v>0</v>
      </c>
      <c r="I56" s="22">
        <v>0</v>
      </c>
    </row>
    <row r="57" spans="1:9" ht="18" customHeight="1" x14ac:dyDescent="0.25">
      <c r="A57" s="72"/>
      <c r="B57" s="72"/>
      <c r="C57" s="60" t="s">
        <v>24</v>
      </c>
      <c r="D57" s="13">
        <f t="shared" si="3"/>
        <v>0</v>
      </c>
      <c r="E57" s="13">
        <v>0</v>
      </c>
      <c r="F57" s="13">
        <v>0</v>
      </c>
      <c r="G57" s="13">
        <v>0</v>
      </c>
      <c r="H57" s="13">
        <v>0</v>
      </c>
      <c r="I57" s="22">
        <v>0</v>
      </c>
    </row>
    <row r="58" spans="1:9" ht="19.5" customHeight="1" x14ac:dyDescent="0.25">
      <c r="A58" s="70" t="s">
        <v>115</v>
      </c>
      <c r="B58" s="70" t="s">
        <v>75</v>
      </c>
      <c r="C58" s="29" t="s">
        <v>6</v>
      </c>
      <c r="D58" s="13">
        <f t="shared" si="3"/>
        <v>104.89</v>
      </c>
      <c r="E58" s="13">
        <f>E59+E60</f>
        <v>104.89</v>
      </c>
      <c r="F58" s="13">
        <f t="shared" ref="F58:I58" si="24">F59+F60</f>
        <v>0</v>
      </c>
      <c r="G58" s="13">
        <f t="shared" si="24"/>
        <v>0</v>
      </c>
      <c r="H58" s="13">
        <f t="shared" si="24"/>
        <v>0</v>
      </c>
      <c r="I58" s="22">
        <f t="shared" si="24"/>
        <v>0</v>
      </c>
    </row>
    <row r="59" spans="1:9" ht="26.25" customHeight="1" x14ac:dyDescent="0.25">
      <c r="A59" s="71"/>
      <c r="B59" s="71"/>
      <c r="C59" s="60" t="s">
        <v>36</v>
      </c>
      <c r="D59" s="13">
        <f t="shared" si="3"/>
        <v>104.89</v>
      </c>
      <c r="E59" s="13">
        <v>104.89</v>
      </c>
      <c r="F59" s="13">
        <v>0</v>
      </c>
      <c r="G59" s="13">
        <v>0</v>
      </c>
      <c r="H59" s="13">
        <v>0</v>
      </c>
      <c r="I59" s="22">
        <v>0</v>
      </c>
    </row>
    <row r="60" spans="1:9" ht="16.5" customHeight="1" x14ac:dyDescent="0.25">
      <c r="A60" s="72"/>
      <c r="B60" s="72"/>
      <c r="C60" s="60" t="s">
        <v>24</v>
      </c>
      <c r="D60" s="13">
        <f t="shared" si="3"/>
        <v>0</v>
      </c>
      <c r="E60" s="13">
        <v>0</v>
      </c>
      <c r="F60" s="13">
        <v>0</v>
      </c>
      <c r="G60" s="13">
        <v>0</v>
      </c>
      <c r="H60" s="13">
        <v>0</v>
      </c>
      <c r="I60" s="22">
        <v>0</v>
      </c>
    </row>
    <row r="61" spans="1:9" ht="18.75" customHeight="1" x14ac:dyDescent="0.25">
      <c r="A61" s="70" t="s">
        <v>116</v>
      </c>
      <c r="B61" s="70" t="s">
        <v>75</v>
      </c>
      <c r="C61" s="29" t="s">
        <v>6</v>
      </c>
      <c r="D61" s="13">
        <f t="shared" si="3"/>
        <v>168.37</v>
      </c>
      <c r="E61" s="13">
        <f>E62+E63</f>
        <v>168.37</v>
      </c>
      <c r="F61" s="13">
        <f t="shared" ref="F61:I61" si="25">F62+F63</f>
        <v>0</v>
      </c>
      <c r="G61" s="13">
        <f t="shared" si="25"/>
        <v>0</v>
      </c>
      <c r="H61" s="13">
        <f t="shared" si="25"/>
        <v>0</v>
      </c>
      <c r="I61" s="22">
        <f t="shared" si="25"/>
        <v>0</v>
      </c>
    </row>
    <row r="62" spans="1:9" ht="26.25" customHeight="1" x14ac:dyDescent="0.25">
      <c r="A62" s="71"/>
      <c r="B62" s="71"/>
      <c r="C62" s="60" t="s">
        <v>36</v>
      </c>
      <c r="D62" s="13">
        <f t="shared" si="3"/>
        <v>168.37</v>
      </c>
      <c r="E62" s="13">
        <v>168.37</v>
      </c>
      <c r="F62" s="13">
        <v>0</v>
      </c>
      <c r="G62" s="13">
        <v>0</v>
      </c>
      <c r="H62" s="13">
        <v>0</v>
      </c>
      <c r="I62" s="22">
        <v>0</v>
      </c>
    </row>
    <row r="63" spans="1:9" ht="18" customHeight="1" x14ac:dyDescent="0.25">
      <c r="A63" s="72"/>
      <c r="B63" s="72"/>
      <c r="C63" s="60" t="s">
        <v>24</v>
      </c>
      <c r="D63" s="13">
        <f t="shared" si="3"/>
        <v>0</v>
      </c>
      <c r="E63" s="13">
        <v>0</v>
      </c>
      <c r="F63" s="13">
        <v>0</v>
      </c>
      <c r="G63" s="13">
        <v>0</v>
      </c>
      <c r="H63" s="13">
        <v>0</v>
      </c>
      <c r="I63" s="22">
        <v>0</v>
      </c>
    </row>
    <row r="64" spans="1:9" ht="15" customHeight="1" x14ac:dyDescent="0.25">
      <c r="A64" s="70" t="s">
        <v>117</v>
      </c>
      <c r="B64" s="70" t="s">
        <v>75</v>
      </c>
      <c r="C64" s="29" t="s">
        <v>6</v>
      </c>
      <c r="D64" s="13">
        <f t="shared" si="3"/>
        <v>5.86</v>
      </c>
      <c r="E64" s="13">
        <f>E65+E66</f>
        <v>5.86</v>
      </c>
      <c r="F64" s="13">
        <f t="shared" ref="F64:I64" si="26">F65+F66</f>
        <v>0</v>
      </c>
      <c r="G64" s="13">
        <f t="shared" si="26"/>
        <v>0</v>
      </c>
      <c r="H64" s="13">
        <f t="shared" si="26"/>
        <v>0</v>
      </c>
      <c r="I64" s="22">
        <f t="shared" si="26"/>
        <v>0</v>
      </c>
    </row>
    <row r="65" spans="1:9" ht="26.25" customHeight="1" x14ac:dyDescent="0.25">
      <c r="A65" s="71"/>
      <c r="B65" s="71"/>
      <c r="C65" s="60" t="s">
        <v>36</v>
      </c>
      <c r="D65" s="13">
        <f t="shared" si="3"/>
        <v>5.86</v>
      </c>
      <c r="E65" s="13">
        <v>5.86</v>
      </c>
      <c r="F65" s="13">
        <v>0</v>
      </c>
      <c r="G65" s="13">
        <v>0</v>
      </c>
      <c r="H65" s="13">
        <v>0</v>
      </c>
      <c r="I65" s="22">
        <v>0</v>
      </c>
    </row>
    <row r="66" spans="1:9" ht="17.25" customHeight="1" x14ac:dyDescent="0.25">
      <c r="A66" s="72"/>
      <c r="B66" s="72"/>
      <c r="C66" s="60" t="s">
        <v>24</v>
      </c>
      <c r="D66" s="13">
        <f t="shared" si="3"/>
        <v>0</v>
      </c>
      <c r="E66" s="13">
        <v>0</v>
      </c>
      <c r="F66" s="13">
        <v>0</v>
      </c>
      <c r="G66" s="13">
        <v>0</v>
      </c>
      <c r="H66" s="13">
        <v>0</v>
      </c>
      <c r="I66" s="22">
        <v>0</v>
      </c>
    </row>
    <row r="67" spans="1:9" ht="19.5" customHeight="1" x14ac:dyDescent="0.25">
      <c r="A67" s="70" t="s">
        <v>118</v>
      </c>
      <c r="B67" s="70" t="s">
        <v>94</v>
      </c>
      <c r="C67" s="29" t="s">
        <v>6</v>
      </c>
      <c r="D67" s="13">
        <f t="shared" si="3"/>
        <v>19640.397000000001</v>
      </c>
      <c r="E67" s="13">
        <f>E68+E69</f>
        <v>926.91999999999985</v>
      </c>
      <c r="F67" s="13">
        <f>F68+F69</f>
        <v>2963.4700000000003</v>
      </c>
      <c r="G67" s="13">
        <f>G68+G69</f>
        <v>14853.456999999999</v>
      </c>
      <c r="H67" s="13">
        <f t="shared" ref="H67:I67" si="27">H68+H69</f>
        <v>691.28</v>
      </c>
      <c r="I67" s="22">
        <f t="shared" si="27"/>
        <v>205.27</v>
      </c>
    </row>
    <row r="68" spans="1:9" ht="29.25" customHeight="1" x14ac:dyDescent="0.25">
      <c r="A68" s="71"/>
      <c r="B68" s="71"/>
      <c r="C68" s="60" t="s">
        <v>36</v>
      </c>
      <c r="D68" s="13">
        <f t="shared" si="3"/>
        <v>4335.3419999999996</v>
      </c>
      <c r="E68" s="13">
        <f>E75+E87+E71+E72</f>
        <v>902.37999999999988</v>
      </c>
      <c r="F68" s="13">
        <f>F75+F87+F71+F72+F78+F81</f>
        <v>930.87000000000012</v>
      </c>
      <c r="G68" s="13">
        <f>G75+G87+G71+G72+G78+G81+G84</f>
        <v>1809.7819999999999</v>
      </c>
      <c r="H68" s="13">
        <f>H75+H87+H71+H72+H78+H81+H84</f>
        <v>691.28</v>
      </c>
      <c r="I68" s="13">
        <f>I75+I87+I71+I72+I78+I81+I84</f>
        <v>1.03</v>
      </c>
    </row>
    <row r="69" spans="1:9" ht="17.25" customHeight="1" x14ac:dyDescent="0.25">
      <c r="A69" s="72"/>
      <c r="B69" s="72"/>
      <c r="C69" s="60" t="s">
        <v>26</v>
      </c>
      <c r="D69" s="13">
        <f t="shared" si="3"/>
        <v>15305.055</v>
      </c>
      <c r="E69" s="13">
        <f>E73</f>
        <v>24.54</v>
      </c>
      <c r="F69" s="13">
        <f>F73+F79</f>
        <v>2032.6</v>
      </c>
      <c r="G69" s="13">
        <f>G73+G79+G85</f>
        <v>13043.674999999999</v>
      </c>
      <c r="H69" s="13">
        <f t="shared" ref="H69" si="28">H73+H79+H85</f>
        <v>0</v>
      </c>
      <c r="I69" s="13">
        <v>204.24</v>
      </c>
    </row>
    <row r="70" spans="1:9" ht="17.25" customHeight="1" x14ac:dyDescent="0.25">
      <c r="A70" s="70" t="s">
        <v>119</v>
      </c>
      <c r="B70" s="70" t="s">
        <v>51</v>
      </c>
      <c r="C70" s="29" t="s">
        <v>6</v>
      </c>
      <c r="D70" s="13">
        <f t="shared" si="3"/>
        <v>340.964</v>
      </c>
      <c r="E70" s="13">
        <f>E71+E73+E72</f>
        <v>172.82</v>
      </c>
      <c r="F70" s="13">
        <f t="shared" ref="F70:I70" si="29">F71</f>
        <v>128.18</v>
      </c>
      <c r="G70" s="13">
        <f t="shared" si="29"/>
        <v>39.963999999999999</v>
      </c>
      <c r="H70" s="13">
        <f t="shared" si="29"/>
        <v>0</v>
      </c>
      <c r="I70" s="22">
        <f t="shared" si="29"/>
        <v>0</v>
      </c>
    </row>
    <row r="71" spans="1:9" ht="29.25" customHeight="1" x14ac:dyDescent="0.25">
      <c r="A71" s="71"/>
      <c r="B71" s="71"/>
      <c r="C71" s="60" t="s">
        <v>36</v>
      </c>
      <c r="D71" s="13">
        <f t="shared" si="3"/>
        <v>315.66399999999999</v>
      </c>
      <c r="E71" s="13">
        <v>147.52000000000001</v>
      </c>
      <c r="F71" s="13">
        <v>128.18</v>
      </c>
      <c r="G71" s="13">
        <v>39.963999999999999</v>
      </c>
      <c r="H71" s="13">
        <v>0</v>
      </c>
      <c r="I71" s="22">
        <v>0</v>
      </c>
    </row>
    <row r="72" spans="1:9" ht="42.75" customHeight="1" x14ac:dyDescent="0.25">
      <c r="A72" s="71"/>
      <c r="B72" s="71"/>
      <c r="C72" s="60" t="s">
        <v>48</v>
      </c>
      <c r="D72" s="13">
        <f t="shared" si="3"/>
        <v>0.76</v>
      </c>
      <c r="E72" s="13">
        <v>0.76</v>
      </c>
      <c r="F72" s="13">
        <v>0</v>
      </c>
      <c r="G72" s="13">
        <v>0</v>
      </c>
      <c r="H72" s="13">
        <v>0</v>
      </c>
      <c r="I72" s="6">
        <v>0</v>
      </c>
    </row>
    <row r="73" spans="1:9" ht="21.75" customHeight="1" x14ac:dyDescent="0.25">
      <c r="A73" s="72"/>
      <c r="B73" s="72"/>
      <c r="C73" s="60" t="s">
        <v>26</v>
      </c>
      <c r="D73" s="13">
        <f t="shared" si="3"/>
        <v>24.54</v>
      </c>
      <c r="E73" s="13">
        <v>24.54</v>
      </c>
      <c r="F73" s="13">
        <v>0</v>
      </c>
      <c r="G73" s="13">
        <v>0</v>
      </c>
      <c r="H73" s="13">
        <v>0</v>
      </c>
      <c r="I73" s="6">
        <v>0</v>
      </c>
    </row>
    <row r="74" spans="1:9" ht="18.75" customHeight="1" x14ac:dyDescent="0.25">
      <c r="A74" s="70" t="s">
        <v>120</v>
      </c>
      <c r="B74" s="70" t="s">
        <v>66</v>
      </c>
      <c r="C74" s="29" t="s">
        <v>6</v>
      </c>
      <c r="D74" s="13">
        <f t="shared" si="3"/>
        <v>1322.5120000000002</v>
      </c>
      <c r="E74" s="13">
        <f>E75+E76</f>
        <v>460.7</v>
      </c>
      <c r="F74" s="13">
        <f>F75+F76</f>
        <v>469.61</v>
      </c>
      <c r="G74" s="13">
        <f t="shared" ref="G74:I74" si="30">G75</f>
        <v>392.202</v>
      </c>
      <c r="H74" s="13">
        <f>H75+H76</f>
        <v>0</v>
      </c>
      <c r="I74" s="22">
        <f t="shared" si="30"/>
        <v>0</v>
      </c>
    </row>
    <row r="75" spans="1:9" ht="28.5" customHeight="1" x14ac:dyDescent="0.25">
      <c r="A75" s="71"/>
      <c r="B75" s="71"/>
      <c r="C75" s="60" t="s">
        <v>36</v>
      </c>
      <c r="D75" s="13">
        <f t="shared" si="3"/>
        <v>1322.5120000000002</v>
      </c>
      <c r="E75" s="13">
        <v>460.7</v>
      </c>
      <c r="F75" s="13">
        <v>469.61</v>
      </c>
      <c r="G75" s="13">
        <v>392.202</v>
      </c>
      <c r="H75" s="13">
        <v>0</v>
      </c>
      <c r="I75" s="22">
        <v>0</v>
      </c>
    </row>
    <row r="76" spans="1:9" ht="18" customHeight="1" x14ac:dyDescent="0.25">
      <c r="A76" s="72"/>
      <c r="B76" s="72"/>
      <c r="C76" s="60" t="s">
        <v>26</v>
      </c>
      <c r="D76" s="13">
        <f t="shared" si="3"/>
        <v>0</v>
      </c>
      <c r="E76" s="13">
        <f>E79+E82</f>
        <v>0</v>
      </c>
      <c r="F76" s="13">
        <v>0</v>
      </c>
      <c r="G76" s="13">
        <v>0</v>
      </c>
      <c r="H76" s="13">
        <v>0</v>
      </c>
      <c r="I76" s="6">
        <v>0</v>
      </c>
    </row>
    <row r="77" spans="1:9" ht="16.5" customHeight="1" x14ac:dyDescent="0.25">
      <c r="A77" s="70" t="s">
        <v>121</v>
      </c>
      <c r="B77" s="70" t="s">
        <v>62</v>
      </c>
      <c r="C77" s="29" t="s">
        <v>6</v>
      </c>
      <c r="D77" s="13">
        <f t="shared" si="3"/>
        <v>2095.46</v>
      </c>
      <c r="E77" s="13">
        <f>E78+E79</f>
        <v>0</v>
      </c>
      <c r="F77" s="13">
        <f>F78+F79</f>
        <v>2095.46</v>
      </c>
      <c r="G77" s="13">
        <f t="shared" ref="G77:I77" si="31">G78+G79</f>
        <v>0</v>
      </c>
      <c r="H77" s="13">
        <f>H78+H79</f>
        <v>0</v>
      </c>
      <c r="I77" s="22">
        <f t="shared" si="31"/>
        <v>0</v>
      </c>
    </row>
    <row r="78" spans="1:9" ht="27.75" customHeight="1" x14ac:dyDescent="0.25">
      <c r="A78" s="71"/>
      <c r="B78" s="71"/>
      <c r="C78" s="60" t="s">
        <v>48</v>
      </c>
      <c r="D78" s="13">
        <f t="shared" si="3"/>
        <v>62.86</v>
      </c>
      <c r="E78" s="13">
        <v>0</v>
      </c>
      <c r="F78" s="13">
        <v>62.86</v>
      </c>
      <c r="G78" s="13">
        <v>0</v>
      </c>
      <c r="H78" s="13">
        <v>0</v>
      </c>
      <c r="I78" s="22">
        <v>0</v>
      </c>
    </row>
    <row r="79" spans="1:9" ht="15" customHeight="1" x14ac:dyDescent="0.25">
      <c r="A79" s="72"/>
      <c r="B79" s="72"/>
      <c r="C79" s="60" t="s">
        <v>24</v>
      </c>
      <c r="D79" s="13">
        <f t="shared" si="3"/>
        <v>2032.6</v>
      </c>
      <c r="E79" s="13">
        <v>0</v>
      </c>
      <c r="F79" s="13">
        <v>2032.6</v>
      </c>
      <c r="G79" s="13">
        <v>0</v>
      </c>
      <c r="H79" s="13">
        <v>0</v>
      </c>
      <c r="I79" s="22">
        <v>0</v>
      </c>
    </row>
    <row r="80" spans="1:9" ht="18" customHeight="1" x14ac:dyDescent="0.25">
      <c r="A80" s="70" t="s">
        <v>122</v>
      </c>
      <c r="B80" s="70" t="s">
        <v>62</v>
      </c>
      <c r="C80" s="29" t="s">
        <v>6</v>
      </c>
      <c r="D80" s="13">
        <f t="shared" si="3"/>
        <v>91.34</v>
      </c>
      <c r="E80" s="13">
        <f>E81+E82</f>
        <v>0</v>
      </c>
      <c r="F80" s="13">
        <f t="shared" ref="F80:G80" si="32">F81+F82</f>
        <v>91.34</v>
      </c>
      <c r="G80" s="13">
        <f t="shared" si="32"/>
        <v>0</v>
      </c>
      <c r="H80" s="13">
        <f t="shared" ref="H80:I80" si="33">H81+H82</f>
        <v>0</v>
      </c>
      <c r="I80" s="22">
        <f t="shared" si="33"/>
        <v>0</v>
      </c>
    </row>
    <row r="81" spans="1:9" ht="29.25" customHeight="1" x14ac:dyDescent="0.25">
      <c r="A81" s="71"/>
      <c r="B81" s="71"/>
      <c r="C81" s="60" t="s">
        <v>36</v>
      </c>
      <c r="D81" s="13">
        <f t="shared" si="3"/>
        <v>91.34</v>
      </c>
      <c r="E81" s="13">
        <v>0</v>
      </c>
      <c r="F81" s="13">
        <v>91.34</v>
      </c>
      <c r="G81" s="13">
        <v>0</v>
      </c>
      <c r="H81" s="13">
        <v>0</v>
      </c>
      <c r="I81" s="22">
        <v>0</v>
      </c>
    </row>
    <row r="82" spans="1:9" ht="18.75" customHeight="1" x14ac:dyDescent="0.25">
      <c r="A82" s="72"/>
      <c r="B82" s="72"/>
      <c r="C82" s="60" t="s">
        <v>24</v>
      </c>
      <c r="D82" s="13">
        <f t="shared" si="3"/>
        <v>0</v>
      </c>
      <c r="E82" s="13">
        <v>0</v>
      </c>
      <c r="F82" s="13">
        <v>0</v>
      </c>
      <c r="G82" s="13">
        <v>0</v>
      </c>
      <c r="H82" s="13">
        <v>0</v>
      </c>
      <c r="I82" s="22">
        <v>0</v>
      </c>
    </row>
    <row r="83" spans="1:9" ht="18.75" customHeight="1" x14ac:dyDescent="0.25">
      <c r="A83" s="70" t="s">
        <v>139</v>
      </c>
      <c r="B83" s="70" t="s">
        <v>83</v>
      </c>
      <c r="C83" s="29" t="s">
        <v>6</v>
      </c>
      <c r="D83" s="13">
        <f t="shared" si="3"/>
        <v>14125.995999999999</v>
      </c>
      <c r="E83" s="13">
        <f>E84+E85</f>
        <v>0</v>
      </c>
      <c r="F83" s="13">
        <f t="shared" ref="F83:H83" si="34">F84+F85</f>
        <v>0</v>
      </c>
      <c r="G83" s="13">
        <f t="shared" si="34"/>
        <v>14125.995999999999</v>
      </c>
      <c r="H83" s="13">
        <f t="shared" si="34"/>
        <v>0</v>
      </c>
      <c r="I83" s="22">
        <f>I84+I85</f>
        <v>0</v>
      </c>
    </row>
    <row r="84" spans="1:9" ht="41.25" customHeight="1" x14ac:dyDescent="0.25">
      <c r="A84" s="71"/>
      <c r="B84" s="71"/>
      <c r="C84" s="60" t="s">
        <v>48</v>
      </c>
      <c r="D84" s="13">
        <f t="shared" si="3"/>
        <v>1082.3209999999999</v>
      </c>
      <c r="E84" s="13">
        <v>0</v>
      </c>
      <c r="F84" s="13">
        <v>0</v>
      </c>
      <c r="G84" s="13">
        <v>1082.3209999999999</v>
      </c>
      <c r="H84" s="13">
        <v>0</v>
      </c>
      <c r="I84" s="22">
        <v>0</v>
      </c>
    </row>
    <row r="85" spans="1:9" ht="19.5" customHeight="1" x14ac:dyDescent="0.25">
      <c r="A85" s="72"/>
      <c r="B85" s="72"/>
      <c r="C85" s="60" t="s">
        <v>24</v>
      </c>
      <c r="D85" s="13">
        <f t="shared" si="3"/>
        <v>13043.674999999999</v>
      </c>
      <c r="E85" s="13">
        <v>0</v>
      </c>
      <c r="F85" s="13">
        <v>0</v>
      </c>
      <c r="G85" s="13">
        <v>13043.674999999999</v>
      </c>
      <c r="H85" s="13">
        <v>0</v>
      </c>
      <c r="I85" s="13">
        <v>0</v>
      </c>
    </row>
    <row r="86" spans="1:9" ht="18" customHeight="1" x14ac:dyDescent="0.25">
      <c r="A86" s="70" t="s">
        <v>141</v>
      </c>
      <c r="B86" s="70" t="s">
        <v>166</v>
      </c>
      <c r="C86" s="29" t="s">
        <v>6</v>
      </c>
      <c r="D86" s="13">
        <f t="shared" si="3"/>
        <v>1664.125</v>
      </c>
      <c r="E86" s="13">
        <f>E87+E88</f>
        <v>293.39999999999998</v>
      </c>
      <c r="F86" s="13">
        <f t="shared" ref="F86:H86" si="35">F87</f>
        <v>178.88</v>
      </c>
      <c r="G86" s="13">
        <f t="shared" ref="G86" si="36">G87</f>
        <v>295.29500000000002</v>
      </c>
      <c r="H86" s="13">
        <f t="shared" si="35"/>
        <v>691.28</v>
      </c>
      <c r="I86" s="22">
        <f>I87+I88</f>
        <v>205.27</v>
      </c>
    </row>
    <row r="87" spans="1:9" ht="30" customHeight="1" x14ac:dyDescent="0.25">
      <c r="A87" s="71"/>
      <c r="B87" s="71"/>
      <c r="C87" s="60" t="s">
        <v>36</v>
      </c>
      <c r="D87" s="13">
        <f t="shared" si="3"/>
        <v>1459.8850000000002</v>
      </c>
      <c r="E87" s="13">
        <v>293.39999999999998</v>
      </c>
      <c r="F87" s="13">
        <v>178.88</v>
      </c>
      <c r="G87" s="13">
        <v>295.29500000000002</v>
      </c>
      <c r="H87" s="13">
        <v>691.28</v>
      </c>
      <c r="I87" s="22">
        <v>1.03</v>
      </c>
    </row>
    <row r="88" spans="1:9" ht="15" customHeight="1" x14ac:dyDescent="0.25">
      <c r="A88" s="72"/>
      <c r="B88" s="72"/>
      <c r="C88" s="60" t="s">
        <v>26</v>
      </c>
      <c r="D88" s="13">
        <f t="shared" si="3"/>
        <v>204.24</v>
      </c>
      <c r="E88" s="13"/>
      <c r="F88" s="13">
        <v>0</v>
      </c>
      <c r="G88" s="13">
        <v>0</v>
      </c>
      <c r="H88" s="13">
        <v>0</v>
      </c>
      <c r="I88" s="6">
        <v>204.24</v>
      </c>
    </row>
    <row r="89" spans="1:9" ht="16.5" customHeight="1" x14ac:dyDescent="0.25">
      <c r="A89" s="79" t="s">
        <v>59</v>
      </c>
      <c r="B89" s="79" t="s">
        <v>70</v>
      </c>
      <c r="C89" s="29" t="s">
        <v>6</v>
      </c>
      <c r="D89" s="13">
        <f t="shared" si="3"/>
        <v>15903.076999999999</v>
      </c>
      <c r="E89" s="12">
        <f>E91+E90</f>
        <v>1740.31</v>
      </c>
      <c r="F89" s="12">
        <f>F91+F90</f>
        <v>3214.52</v>
      </c>
      <c r="G89" s="12">
        <f>G91+G90</f>
        <v>3828.7870000000003</v>
      </c>
      <c r="H89" s="12">
        <f>H91+H90</f>
        <v>6952.96</v>
      </c>
      <c r="I89" s="15">
        <f t="shared" ref="I89" si="37">I91+I90</f>
        <v>166.5</v>
      </c>
    </row>
    <row r="90" spans="1:9" ht="27" customHeight="1" x14ac:dyDescent="0.25">
      <c r="A90" s="79"/>
      <c r="B90" s="79"/>
      <c r="C90" s="60" t="s">
        <v>36</v>
      </c>
      <c r="D90" s="13">
        <f t="shared" si="3"/>
        <v>15903.076999999999</v>
      </c>
      <c r="E90" s="12">
        <f>E93+E96+E99+E102+E94+E105+E108+E111</f>
        <v>1740.31</v>
      </c>
      <c r="F90" s="12">
        <f t="shared" ref="F90:G90" si="38">F93+F96+F99+F102+F94+F105+F108+F111</f>
        <v>3214.52</v>
      </c>
      <c r="G90" s="12">
        <f t="shared" si="38"/>
        <v>3828.7870000000003</v>
      </c>
      <c r="H90" s="12">
        <f>H93+H96+H99+H102+H94+H105+H108+H111</f>
        <v>6952.96</v>
      </c>
      <c r="I90" s="12">
        <f>I93+I96+I99+I102+I94+I105+I108+I111</f>
        <v>166.5</v>
      </c>
    </row>
    <row r="91" spans="1:9" ht="17.25" customHeight="1" x14ac:dyDescent="0.25">
      <c r="A91" s="79"/>
      <c r="B91" s="79"/>
      <c r="C91" s="60" t="s">
        <v>26</v>
      </c>
      <c r="D91" s="13">
        <f t="shared" si="3"/>
        <v>0</v>
      </c>
      <c r="E91" s="12">
        <f>E97+E100+E103+E106+E112+E109</f>
        <v>0</v>
      </c>
      <c r="F91" s="12">
        <f t="shared" ref="F91:I91" si="39">F97+F100+F103+F106+F112+F109</f>
        <v>0</v>
      </c>
      <c r="G91" s="12">
        <f t="shared" si="39"/>
        <v>0</v>
      </c>
      <c r="H91" s="12">
        <f t="shared" si="39"/>
        <v>0</v>
      </c>
      <c r="I91" s="15">
        <f t="shared" si="39"/>
        <v>0</v>
      </c>
    </row>
    <row r="92" spans="1:9" ht="16.5" customHeight="1" x14ac:dyDescent="0.25">
      <c r="A92" s="70" t="s">
        <v>31</v>
      </c>
      <c r="B92" s="70" t="s">
        <v>70</v>
      </c>
      <c r="C92" s="29" t="s">
        <v>6</v>
      </c>
      <c r="D92" s="13">
        <f t="shared" si="3"/>
        <v>10750.146999999999</v>
      </c>
      <c r="E92" s="13">
        <f>E93+E94</f>
        <v>1262.05</v>
      </c>
      <c r="F92" s="13">
        <f>F93+F94</f>
        <v>2363.33</v>
      </c>
      <c r="G92" s="13">
        <f>G93+G94</f>
        <v>3518.527</v>
      </c>
      <c r="H92" s="13">
        <f t="shared" ref="H92:I92" si="40">H93+H94</f>
        <v>3531.24</v>
      </c>
      <c r="I92" s="13">
        <f t="shared" si="40"/>
        <v>75</v>
      </c>
    </row>
    <row r="93" spans="1:9" ht="42.75" customHeight="1" x14ac:dyDescent="0.25">
      <c r="A93" s="71"/>
      <c r="B93" s="71"/>
      <c r="C93" s="60" t="s">
        <v>48</v>
      </c>
      <c r="D93" s="13">
        <f t="shared" si="3"/>
        <v>60.83</v>
      </c>
      <c r="E93" s="13">
        <v>60.83</v>
      </c>
      <c r="F93" s="13">
        <v>0</v>
      </c>
      <c r="G93" s="13">
        <v>0</v>
      </c>
      <c r="H93" s="13">
        <v>0</v>
      </c>
      <c r="I93" s="22">
        <v>0</v>
      </c>
    </row>
    <row r="94" spans="1:9" ht="27" customHeight="1" x14ac:dyDescent="0.25">
      <c r="A94" s="72"/>
      <c r="B94" s="72"/>
      <c r="C94" s="60" t="s">
        <v>49</v>
      </c>
      <c r="D94" s="13">
        <f t="shared" si="3"/>
        <v>10689.316999999999</v>
      </c>
      <c r="E94" s="13">
        <v>1201.22</v>
      </c>
      <c r="F94" s="13">
        <v>2363.33</v>
      </c>
      <c r="G94" s="13">
        <v>3518.527</v>
      </c>
      <c r="H94" s="13">
        <v>3531.24</v>
      </c>
      <c r="I94" s="22">
        <v>75</v>
      </c>
    </row>
    <row r="95" spans="1:9" ht="18" customHeight="1" x14ac:dyDescent="0.25">
      <c r="A95" s="70" t="s">
        <v>32</v>
      </c>
      <c r="B95" s="70" t="s">
        <v>62</v>
      </c>
      <c r="C95" s="29" t="s">
        <v>6</v>
      </c>
      <c r="D95" s="13">
        <f t="shared" si="3"/>
        <v>2378.192</v>
      </c>
      <c r="E95" s="13">
        <f>E96+E97</f>
        <v>216.9</v>
      </c>
      <c r="F95" s="13">
        <f t="shared" ref="F95:G95" si="41">F96+F97</f>
        <v>315.69</v>
      </c>
      <c r="G95" s="13">
        <f t="shared" si="41"/>
        <v>187.86199999999999</v>
      </c>
      <c r="H95" s="13">
        <f>H96+H97</f>
        <v>1607.74</v>
      </c>
      <c r="I95" s="13">
        <f>I96+I97</f>
        <v>50</v>
      </c>
    </row>
    <row r="96" spans="1:9" ht="27.75" customHeight="1" x14ac:dyDescent="0.25">
      <c r="A96" s="71"/>
      <c r="B96" s="71"/>
      <c r="C96" s="60" t="s">
        <v>36</v>
      </c>
      <c r="D96" s="13">
        <f t="shared" si="3"/>
        <v>2378.192</v>
      </c>
      <c r="E96" s="13">
        <v>216.9</v>
      </c>
      <c r="F96" s="13">
        <v>315.69</v>
      </c>
      <c r="G96" s="13">
        <v>187.86199999999999</v>
      </c>
      <c r="H96" s="13">
        <v>1607.74</v>
      </c>
      <c r="I96" s="22">
        <v>50</v>
      </c>
    </row>
    <row r="97" spans="1:9" ht="15.75" customHeight="1" x14ac:dyDescent="0.25">
      <c r="A97" s="72"/>
      <c r="B97" s="72"/>
      <c r="C97" s="60" t="s">
        <v>24</v>
      </c>
      <c r="D97" s="13">
        <f t="shared" si="3"/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</row>
    <row r="98" spans="1:9" ht="15.75" customHeight="1" x14ac:dyDescent="0.25">
      <c r="A98" s="70" t="s">
        <v>33</v>
      </c>
      <c r="B98" s="70" t="s">
        <v>90</v>
      </c>
      <c r="C98" s="29" t="s">
        <v>6</v>
      </c>
      <c r="D98" s="13">
        <f t="shared" si="3"/>
        <v>1951.6379999999999</v>
      </c>
      <c r="E98" s="13">
        <f>E99+E100</f>
        <v>193.76</v>
      </c>
      <c r="F98" s="13">
        <f t="shared" ref="F98:I98" si="42">F99+F100</f>
        <v>250</v>
      </c>
      <c r="G98" s="13">
        <f t="shared" si="42"/>
        <v>122.398</v>
      </c>
      <c r="H98" s="13">
        <f t="shared" si="42"/>
        <v>1343.98</v>
      </c>
      <c r="I98" s="13">
        <f t="shared" si="42"/>
        <v>41.5</v>
      </c>
    </row>
    <row r="99" spans="1:9" ht="27.75" customHeight="1" x14ac:dyDescent="0.25">
      <c r="A99" s="71"/>
      <c r="B99" s="71"/>
      <c r="C99" s="60" t="s">
        <v>36</v>
      </c>
      <c r="D99" s="13">
        <f t="shared" si="3"/>
        <v>1951.6379999999999</v>
      </c>
      <c r="E99" s="13">
        <v>193.76</v>
      </c>
      <c r="F99" s="13">
        <v>250</v>
      </c>
      <c r="G99" s="13">
        <v>122.398</v>
      </c>
      <c r="H99" s="13">
        <v>1343.98</v>
      </c>
      <c r="I99" s="22">
        <v>41.5</v>
      </c>
    </row>
    <row r="100" spans="1:9" ht="15" customHeight="1" x14ac:dyDescent="0.25">
      <c r="A100" s="72"/>
      <c r="B100" s="72"/>
      <c r="C100" s="60" t="s">
        <v>24</v>
      </c>
      <c r="D100" s="13">
        <f t="shared" si="3"/>
        <v>0</v>
      </c>
      <c r="E100" s="13"/>
      <c r="F100" s="13">
        <v>0</v>
      </c>
      <c r="G100" s="13">
        <v>0</v>
      </c>
      <c r="H100" s="13">
        <v>0</v>
      </c>
      <c r="I100" s="13">
        <v>0</v>
      </c>
    </row>
    <row r="101" spans="1:9" ht="15.75" customHeight="1" x14ac:dyDescent="0.25">
      <c r="A101" s="70" t="s">
        <v>34</v>
      </c>
      <c r="B101" s="70" t="s">
        <v>75</v>
      </c>
      <c r="C101" s="29" t="s">
        <v>6</v>
      </c>
      <c r="D101" s="13">
        <f t="shared" si="3"/>
        <v>67.599999999999994</v>
      </c>
      <c r="E101" s="13">
        <f>E102+E103</f>
        <v>67.599999999999994</v>
      </c>
      <c r="F101" s="13">
        <f t="shared" ref="F101:G101" si="43">F102+F103</f>
        <v>0</v>
      </c>
      <c r="G101" s="13">
        <f t="shared" si="43"/>
        <v>0</v>
      </c>
      <c r="H101" s="13">
        <f t="shared" ref="H101:I101" si="44">H102+H103</f>
        <v>0</v>
      </c>
      <c r="I101" s="13">
        <f t="shared" si="44"/>
        <v>0</v>
      </c>
    </row>
    <row r="102" spans="1:9" ht="27" customHeight="1" x14ac:dyDescent="0.25">
      <c r="A102" s="71"/>
      <c r="B102" s="71"/>
      <c r="C102" s="60" t="s">
        <v>36</v>
      </c>
      <c r="D102" s="13">
        <f t="shared" si="3"/>
        <v>67.599999999999994</v>
      </c>
      <c r="E102" s="13">
        <v>67.599999999999994</v>
      </c>
      <c r="F102" s="13">
        <v>0</v>
      </c>
      <c r="G102" s="13">
        <v>0</v>
      </c>
      <c r="H102" s="13">
        <v>0</v>
      </c>
      <c r="I102" s="13">
        <v>0</v>
      </c>
    </row>
    <row r="103" spans="1:9" ht="16.5" customHeight="1" x14ac:dyDescent="0.25">
      <c r="A103" s="72"/>
      <c r="B103" s="72"/>
      <c r="C103" s="60" t="s">
        <v>24</v>
      </c>
      <c r="D103" s="13">
        <f t="shared" si="3"/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</row>
    <row r="104" spans="1:9" ht="16.5" customHeight="1" x14ac:dyDescent="0.25">
      <c r="A104" s="70" t="s">
        <v>67</v>
      </c>
      <c r="B104" s="70" t="s">
        <v>74</v>
      </c>
      <c r="C104" s="29" t="s">
        <v>6</v>
      </c>
      <c r="D104" s="13">
        <f t="shared" si="3"/>
        <v>108.1</v>
      </c>
      <c r="E104" s="13">
        <v>0</v>
      </c>
      <c r="F104" s="13">
        <f>F105+F106</f>
        <v>108.1</v>
      </c>
      <c r="G104" s="13">
        <v>0</v>
      </c>
      <c r="H104" s="13">
        <f>H105+H106</f>
        <v>0</v>
      </c>
      <c r="I104" s="13">
        <v>0</v>
      </c>
    </row>
    <row r="105" spans="1:9" ht="29.25" customHeight="1" x14ac:dyDescent="0.25">
      <c r="A105" s="71"/>
      <c r="B105" s="71"/>
      <c r="C105" s="60" t="s">
        <v>36</v>
      </c>
      <c r="D105" s="13">
        <f t="shared" si="3"/>
        <v>108.1</v>
      </c>
      <c r="E105" s="13">
        <v>0</v>
      </c>
      <c r="F105" s="13">
        <v>108.1</v>
      </c>
      <c r="G105" s="13">
        <v>0</v>
      </c>
      <c r="H105" s="13">
        <v>0</v>
      </c>
      <c r="I105" s="13">
        <v>0</v>
      </c>
    </row>
    <row r="106" spans="1:9" ht="18" customHeight="1" x14ac:dyDescent="0.25">
      <c r="A106" s="72"/>
      <c r="B106" s="72"/>
      <c r="C106" s="60" t="s">
        <v>24</v>
      </c>
      <c r="D106" s="13">
        <f t="shared" si="3"/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</row>
    <row r="107" spans="1:9" ht="18" customHeight="1" x14ac:dyDescent="0.25">
      <c r="A107" s="70" t="s">
        <v>99</v>
      </c>
      <c r="B107" s="70" t="s">
        <v>70</v>
      </c>
      <c r="C107" s="29" t="s">
        <v>6</v>
      </c>
      <c r="D107" s="13">
        <f>G107+H107+I107+E107+F107</f>
        <v>20.399999999999999</v>
      </c>
      <c r="E107" s="13">
        <f>E108+E109</f>
        <v>0</v>
      </c>
      <c r="F107" s="13">
        <f t="shared" ref="F107:H107" si="45">F108</f>
        <v>20.399999999999999</v>
      </c>
      <c r="G107" s="13">
        <f>G108</f>
        <v>0</v>
      </c>
      <c r="H107" s="13">
        <f t="shared" si="45"/>
        <v>0</v>
      </c>
      <c r="I107" s="13">
        <f>I108</f>
        <v>0</v>
      </c>
    </row>
    <row r="108" spans="1:9" ht="18" customHeight="1" x14ac:dyDescent="0.25">
      <c r="A108" s="71"/>
      <c r="B108" s="71"/>
      <c r="C108" s="60" t="s">
        <v>36</v>
      </c>
      <c r="D108" s="13">
        <f>G108+H108+I108+E108+F108</f>
        <v>20.399999999999999</v>
      </c>
      <c r="E108" s="13">
        <v>0</v>
      </c>
      <c r="F108" s="13">
        <v>20.399999999999999</v>
      </c>
      <c r="G108" s="13">
        <v>0</v>
      </c>
      <c r="H108" s="13">
        <v>0</v>
      </c>
      <c r="I108" s="13">
        <v>0</v>
      </c>
    </row>
    <row r="109" spans="1:9" ht="18" customHeight="1" x14ac:dyDescent="0.25">
      <c r="A109" s="72"/>
      <c r="B109" s="72"/>
      <c r="C109" s="60" t="s">
        <v>24</v>
      </c>
      <c r="D109" s="13">
        <f>G109+H109+I109+E109+F109</f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</row>
    <row r="110" spans="1:9" ht="17.25" customHeight="1" x14ac:dyDescent="0.25">
      <c r="A110" s="70" t="s">
        <v>140</v>
      </c>
      <c r="B110" s="70" t="s">
        <v>90</v>
      </c>
      <c r="C110" s="29" t="s">
        <v>6</v>
      </c>
      <c r="D110" s="13">
        <f t="shared" si="3"/>
        <v>627</v>
      </c>
      <c r="E110" s="13">
        <v>0</v>
      </c>
      <c r="F110" s="13">
        <f>F111+F112</f>
        <v>157</v>
      </c>
      <c r="G110" s="13">
        <v>0</v>
      </c>
      <c r="H110" s="13">
        <f>H111+H112</f>
        <v>470</v>
      </c>
      <c r="I110" s="13">
        <v>0</v>
      </c>
    </row>
    <row r="111" spans="1:9" ht="29.25" customHeight="1" x14ac:dyDescent="0.25">
      <c r="A111" s="71"/>
      <c r="B111" s="71"/>
      <c r="C111" s="60" t="s">
        <v>36</v>
      </c>
      <c r="D111" s="13">
        <f t="shared" si="3"/>
        <v>627</v>
      </c>
      <c r="E111" s="13">
        <v>0</v>
      </c>
      <c r="F111" s="13">
        <v>157</v>
      </c>
      <c r="G111" s="13">
        <v>0</v>
      </c>
      <c r="H111" s="13">
        <v>470</v>
      </c>
      <c r="I111" s="13">
        <v>0</v>
      </c>
    </row>
    <row r="112" spans="1:9" ht="19.5" customHeight="1" x14ac:dyDescent="0.25">
      <c r="A112" s="72"/>
      <c r="B112" s="72"/>
      <c r="C112" s="60" t="s">
        <v>24</v>
      </c>
      <c r="D112" s="13">
        <f t="shared" si="3"/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</row>
    <row r="113" spans="1:9" ht="17.25" customHeight="1" x14ac:dyDescent="0.25">
      <c r="A113" s="70" t="s">
        <v>147</v>
      </c>
      <c r="B113" s="70" t="s">
        <v>93</v>
      </c>
      <c r="C113" s="29" t="s">
        <v>6</v>
      </c>
      <c r="D113" s="13">
        <f t="shared" si="3"/>
        <v>130136.239</v>
      </c>
      <c r="E113" s="12">
        <f t="shared" ref="E113:F113" si="46">E114+E115</f>
        <v>5530.59</v>
      </c>
      <c r="F113" s="12">
        <f t="shared" si="46"/>
        <v>3945.07</v>
      </c>
      <c r="G113" s="12">
        <f>G114+G115+G116</f>
        <v>27284.679</v>
      </c>
      <c r="H113" s="12">
        <f t="shared" ref="H113:I113" si="47">H114+H115+H116</f>
        <v>67743.42</v>
      </c>
      <c r="I113" s="12">
        <f t="shared" si="47"/>
        <v>25632.48</v>
      </c>
    </row>
    <row r="114" spans="1:9" ht="26.25" customHeight="1" x14ac:dyDescent="0.25">
      <c r="A114" s="71"/>
      <c r="B114" s="71"/>
      <c r="C114" s="60" t="s">
        <v>36</v>
      </c>
      <c r="D114" s="13">
        <f t="shared" si="3"/>
        <v>14771.772999999999</v>
      </c>
      <c r="E114" s="12">
        <f>E119+E123+E132+E135+E126+E129+E108+E139+E146+E152+E158+E143+E149+E155+E118+E138</f>
        <v>3563.6</v>
      </c>
      <c r="F114" s="12">
        <v>3945.07</v>
      </c>
      <c r="G114" s="12">
        <f>G119+G123+G132+G135+G126+G129+G108+G139+G146+G152+G158+G143+G149+G155+G118+G138</f>
        <v>2324.893</v>
      </c>
      <c r="H114" s="12">
        <f>H119+H123+H132+H135+H126+H129+H139+H146+H152+H158+H143+H149+H155+H118+H138</f>
        <v>4810.05</v>
      </c>
      <c r="I114" s="12">
        <f>I119+I123+I132+I135+I126+I129+I139+I146+I152+I158+I143+I149+I155+I118+I138</f>
        <v>128.16</v>
      </c>
    </row>
    <row r="115" spans="1:9" ht="20.25" customHeight="1" x14ac:dyDescent="0.25">
      <c r="A115" s="71"/>
      <c r="B115" s="71"/>
      <c r="C115" s="60" t="s">
        <v>24</v>
      </c>
      <c r="D115" s="13">
        <f t="shared" si="3"/>
        <v>115364.466</v>
      </c>
      <c r="E115" s="12">
        <f>E121+E124+E133+E165+E171+E136+E127+E130</f>
        <v>1966.99</v>
      </c>
      <c r="F115" s="12">
        <f>F121+F124+F133+F165+F171+F136+F127+F130</f>
        <v>0</v>
      </c>
      <c r="G115" s="12">
        <f>G121+G124+G127+G130+G133+G165+G168+G171+G109+G144+G147+G150+G153+G156+G159+G136+G140</f>
        <v>24959.786</v>
      </c>
      <c r="H115" s="12">
        <f>H121+H124+H127+H130+H133+H144+H147+H150+H153+H156+H159+H136+H140</f>
        <v>62933.37</v>
      </c>
      <c r="I115" s="12">
        <f>I121+I124+I127+I130+I133+I144+I147+I150+I153+I156+I159+I136+I140</f>
        <v>25504.32</v>
      </c>
    </row>
    <row r="116" spans="1:9" ht="27" customHeight="1" x14ac:dyDescent="0.25">
      <c r="A116" s="72"/>
      <c r="B116" s="72"/>
      <c r="C116" s="60" t="s">
        <v>25</v>
      </c>
      <c r="D116" s="13">
        <f t="shared" si="3"/>
        <v>0</v>
      </c>
      <c r="E116" s="12">
        <v>0</v>
      </c>
      <c r="F116" s="12">
        <v>0</v>
      </c>
      <c r="G116" s="12">
        <f>G141+G120</f>
        <v>0</v>
      </c>
      <c r="H116" s="12">
        <f>H141+H120</f>
        <v>0</v>
      </c>
      <c r="I116" s="12">
        <f>I141+I120</f>
        <v>0</v>
      </c>
    </row>
    <row r="117" spans="1:9" ht="12.75" customHeight="1" x14ac:dyDescent="0.25">
      <c r="A117" s="70" t="s">
        <v>167</v>
      </c>
      <c r="B117" s="70" t="s">
        <v>90</v>
      </c>
      <c r="C117" s="29" t="s">
        <v>6</v>
      </c>
      <c r="D117" s="13">
        <f t="shared" si="3"/>
        <v>7309.0069999999996</v>
      </c>
      <c r="E117" s="13">
        <f>E119+E121</f>
        <v>469.4</v>
      </c>
      <c r="F117" s="13">
        <f t="shared" ref="F117" si="48">F119</f>
        <v>138.24</v>
      </c>
      <c r="G117" s="13">
        <f>G119+G120+G121+G118</f>
        <v>6147.9169999999995</v>
      </c>
      <c r="H117" s="13">
        <f t="shared" ref="H117:I117" si="49">H119+H120+H121+H118</f>
        <v>46.6</v>
      </c>
      <c r="I117" s="13">
        <f t="shared" si="49"/>
        <v>506.84999999999997</v>
      </c>
    </row>
    <row r="118" spans="1:9" ht="30" customHeight="1" x14ac:dyDescent="0.25">
      <c r="A118" s="71"/>
      <c r="B118" s="71"/>
      <c r="C118" s="53" t="s">
        <v>100</v>
      </c>
      <c r="D118" s="13">
        <f t="shared" si="3"/>
        <v>49.13</v>
      </c>
      <c r="E118" s="13">
        <v>0</v>
      </c>
      <c r="F118" s="13">
        <v>0</v>
      </c>
      <c r="G118" s="13">
        <v>0</v>
      </c>
      <c r="H118" s="13">
        <v>46.6</v>
      </c>
      <c r="I118" s="13">
        <v>2.5299999999999998</v>
      </c>
    </row>
    <row r="119" spans="1:9" ht="41.25" customHeight="1" x14ac:dyDescent="0.25">
      <c r="A119" s="71"/>
      <c r="B119" s="71"/>
      <c r="C119" s="60" t="s">
        <v>48</v>
      </c>
      <c r="D119" s="13">
        <f t="shared" si="3"/>
        <v>742.83899999999994</v>
      </c>
      <c r="E119" s="13">
        <v>469.4</v>
      </c>
      <c r="F119" s="13">
        <v>138.24</v>
      </c>
      <c r="G119" s="13">
        <f>124.69+0.84+9.669</f>
        <v>135.19900000000001</v>
      </c>
      <c r="H119" s="13">
        <v>0</v>
      </c>
      <c r="I119" s="22">
        <v>0</v>
      </c>
    </row>
    <row r="120" spans="1:9" ht="27.75" customHeight="1" x14ac:dyDescent="0.25">
      <c r="A120" s="71"/>
      <c r="B120" s="71"/>
      <c r="C120" s="60" t="s">
        <v>25</v>
      </c>
      <c r="D120" s="13">
        <f t="shared" si="3"/>
        <v>0</v>
      </c>
      <c r="E120" s="13">
        <v>0</v>
      </c>
      <c r="F120" s="13">
        <v>0</v>
      </c>
      <c r="G120" s="13">
        <v>0</v>
      </c>
      <c r="H120" s="13">
        <v>0</v>
      </c>
      <c r="I120" s="22">
        <v>0</v>
      </c>
    </row>
    <row r="121" spans="1:9" ht="18" customHeight="1" x14ac:dyDescent="0.25">
      <c r="A121" s="72"/>
      <c r="B121" s="72"/>
      <c r="C121" s="60" t="s">
        <v>24</v>
      </c>
      <c r="D121" s="13">
        <f t="shared" si="3"/>
        <v>6517.0379999999996</v>
      </c>
      <c r="E121" s="13">
        <v>0</v>
      </c>
      <c r="F121" s="13">
        <v>0</v>
      </c>
      <c r="G121" s="13">
        <f>4058.792+1963.595-9.669</f>
        <v>6012.7179999999998</v>
      </c>
      <c r="H121" s="13">
        <v>0</v>
      </c>
      <c r="I121" s="22">
        <v>504.32</v>
      </c>
    </row>
    <row r="122" spans="1:9" ht="15.75" customHeight="1" x14ac:dyDescent="0.25">
      <c r="A122" s="70" t="s">
        <v>148</v>
      </c>
      <c r="B122" s="70" t="s">
        <v>92</v>
      </c>
      <c r="C122" s="29" t="s">
        <v>6</v>
      </c>
      <c r="D122" s="13">
        <f t="shared" si="3"/>
        <v>702.94299999999998</v>
      </c>
      <c r="E122" s="13">
        <f>E123+E124</f>
        <v>113.11</v>
      </c>
      <c r="F122" s="13">
        <f>F123+F124</f>
        <v>157</v>
      </c>
      <c r="G122" s="13">
        <f>G123+G124</f>
        <v>104.203</v>
      </c>
      <c r="H122" s="13">
        <f t="shared" ref="H122:I122" si="50">H123+H124</f>
        <v>328.63</v>
      </c>
      <c r="I122" s="13">
        <f t="shared" si="50"/>
        <v>0</v>
      </c>
    </row>
    <row r="123" spans="1:9" ht="27" customHeight="1" x14ac:dyDescent="0.25">
      <c r="A123" s="71"/>
      <c r="B123" s="71"/>
      <c r="C123" s="60" t="s">
        <v>36</v>
      </c>
      <c r="D123" s="13">
        <f t="shared" si="3"/>
        <v>702.94299999999998</v>
      </c>
      <c r="E123" s="13">
        <v>113.11</v>
      </c>
      <c r="F123" s="13">
        <v>157</v>
      </c>
      <c r="G123" s="13">
        <v>104.203</v>
      </c>
      <c r="H123" s="13">
        <v>328.63</v>
      </c>
      <c r="I123" s="22">
        <v>0</v>
      </c>
    </row>
    <row r="124" spans="1:9" ht="39.75" customHeight="1" x14ac:dyDescent="0.25">
      <c r="A124" s="72"/>
      <c r="B124" s="72"/>
      <c r="C124" s="60" t="s">
        <v>24</v>
      </c>
      <c r="D124" s="13">
        <f t="shared" si="3"/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</row>
    <row r="125" spans="1:9" ht="17.25" customHeight="1" x14ac:dyDescent="0.25">
      <c r="A125" s="79" t="s">
        <v>149</v>
      </c>
      <c r="B125" s="70" t="s">
        <v>70</v>
      </c>
      <c r="C125" s="29" t="s">
        <v>6</v>
      </c>
      <c r="D125" s="13">
        <f t="shared" si="3"/>
        <v>2345.46</v>
      </c>
      <c r="E125" s="13">
        <f>E126+E127</f>
        <v>2345.46</v>
      </c>
      <c r="F125" s="13">
        <v>0</v>
      </c>
      <c r="G125" s="13">
        <v>0</v>
      </c>
      <c r="H125" s="13">
        <v>0</v>
      </c>
      <c r="I125" s="13">
        <v>0</v>
      </c>
    </row>
    <row r="126" spans="1:9" ht="27" customHeight="1" x14ac:dyDescent="0.25">
      <c r="A126" s="79"/>
      <c r="B126" s="71"/>
      <c r="C126" s="60" t="s">
        <v>36</v>
      </c>
      <c r="D126" s="13">
        <f t="shared" si="3"/>
        <v>941.72</v>
      </c>
      <c r="E126" s="13">
        <f>232.47+146</f>
        <v>378.47</v>
      </c>
      <c r="F126" s="13">
        <v>0</v>
      </c>
      <c r="G126" s="13">
        <v>0</v>
      </c>
      <c r="H126" s="13">
        <v>563.25</v>
      </c>
      <c r="I126" s="13">
        <v>0</v>
      </c>
    </row>
    <row r="127" spans="1:9" ht="16.5" customHeight="1" x14ac:dyDescent="0.25">
      <c r="A127" s="79"/>
      <c r="B127" s="72"/>
      <c r="C127" s="60" t="s">
        <v>24</v>
      </c>
      <c r="D127" s="13">
        <f t="shared" si="3"/>
        <v>1966.99</v>
      </c>
      <c r="E127" s="13">
        <v>1966.99</v>
      </c>
      <c r="F127" s="13">
        <v>0</v>
      </c>
      <c r="G127" s="13">
        <v>0</v>
      </c>
      <c r="H127" s="13">
        <v>0</v>
      </c>
      <c r="I127" s="13">
        <v>0</v>
      </c>
    </row>
    <row r="128" spans="1:9" ht="13.5" customHeight="1" x14ac:dyDescent="0.25">
      <c r="A128" s="70" t="s">
        <v>150</v>
      </c>
      <c r="B128" s="70" t="s">
        <v>90</v>
      </c>
      <c r="C128" s="29" t="s">
        <v>6</v>
      </c>
      <c r="D128" s="13">
        <f t="shared" ref="D128:D159" si="51">G128+H128+I128+E128+F128</f>
        <v>29200.45</v>
      </c>
      <c r="E128" s="13">
        <f>E129+E130</f>
        <v>335.43</v>
      </c>
      <c r="F128" s="13">
        <f t="shared" ref="F128:G128" si="52">F129+F130</f>
        <v>0</v>
      </c>
      <c r="G128" s="13">
        <f t="shared" si="52"/>
        <v>0</v>
      </c>
      <c r="H128" s="13">
        <f>H129+H130</f>
        <v>3739.3900000000003</v>
      </c>
      <c r="I128" s="13">
        <f>I129+I130</f>
        <v>25125.63</v>
      </c>
    </row>
    <row r="129" spans="1:9" ht="27" customHeight="1" x14ac:dyDescent="0.25">
      <c r="A129" s="71"/>
      <c r="B129" s="71"/>
      <c r="C129" s="60" t="s">
        <v>36</v>
      </c>
      <c r="D129" s="13">
        <f t="shared" si="51"/>
        <v>479.38</v>
      </c>
      <c r="E129" s="13">
        <v>335.43</v>
      </c>
      <c r="F129" s="13">
        <v>0</v>
      </c>
      <c r="G129" s="13">
        <v>0</v>
      </c>
      <c r="H129" s="13">
        <v>18.32</v>
      </c>
      <c r="I129" s="13">
        <v>125.63</v>
      </c>
    </row>
    <row r="130" spans="1:9" ht="18" customHeight="1" x14ac:dyDescent="0.25">
      <c r="A130" s="72"/>
      <c r="B130" s="72"/>
      <c r="C130" s="60" t="s">
        <v>24</v>
      </c>
      <c r="D130" s="13">
        <f t="shared" si="51"/>
        <v>28721.07</v>
      </c>
      <c r="E130" s="13">
        <v>0</v>
      </c>
      <c r="F130" s="13">
        <v>0</v>
      </c>
      <c r="G130" s="13">
        <v>0</v>
      </c>
      <c r="H130" s="13">
        <v>3721.07</v>
      </c>
      <c r="I130" s="13">
        <v>25000</v>
      </c>
    </row>
    <row r="131" spans="1:9" ht="17.25" customHeight="1" x14ac:dyDescent="0.25">
      <c r="A131" s="70" t="s">
        <v>151</v>
      </c>
      <c r="B131" s="70" t="s">
        <v>90</v>
      </c>
      <c r="C131" s="29" t="s">
        <v>6</v>
      </c>
      <c r="D131" s="13">
        <f t="shared" si="51"/>
        <v>65</v>
      </c>
      <c r="E131" s="13">
        <f>E132+E133</f>
        <v>65</v>
      </c>
      <c r="F131" s="13">
        <v>0</v>
      </c>
      <c r="G131" s="13">
        <v>0</v>
      </c>
      <c r="H131" s="13">
        <v>0</v>
      </c>
      <c r="I131" s="13">
        <v>0</v>
      </c>
    </row>
    <row r="132" spans="1:9" ht="27" customHeight="1" x14ac:dyDescent="0.25">
      <c r="A132" s="71"/>
      <c r="B132" s="71"/>
      <c r="C132" s="60" t="s">
        <v>36</v>
      </c>
      <c r="D132" s="13">
        <f t="shared" si="51"/>
        <v>65</v>
      </c>
      <c r="E132" s="13">
        <v>65</v>
      </c>
      <c r="F132" s="13">
        <v>0</v>
      </c>
      <c r="G132" s="13">
        <v>0</v>
      </c>
      <c r="H132" s="13">
        <v>0</v>
      </c>
      <c r="I132" s="13">
        <v>0</v>
      </c>
    </row>
    <row r="133" spans="1:9" ht="17.25" customHeight="1" x14ac:dyDescent="0.25">
      <c r="A133" s="72"/>
      <c r="B133" s="72"/>
      <c r="C133" s="60" t="s">
        <v>24</v>
      </c>
      <c r="D133" s="13">
        <f t="shared" si="51"/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</row>
    <row r="134" spans="1:9" ht="15" customHeight="1" x14ac:dyDescent="0.25">
      <c r="A134" s="70" t="s">
        <v>152</v>
      </c>
      <c r="B134" s="70" t="s">
        <v>58</v>
      </c>
      <c r="C134" s="29" t="s">
        <v>6</v>
      </c>
      <c r="D134" s="13">
        <f t="shared" si="51"/>
        <v>4657.4400000000005</v>
      </c>
      <c r="E134" s="13">
        <f>E135</f>
        <v>2202.19</v>
      </c>
      <c r="F134" s="13">
        <f t="shared" ref="F134:I134" si="53">F135</f>
        <v>2455.25</v>
      </c>
      <c r="G134" s="13">
        <f t="shared" si="53"/>
        <v>0</v>
      </c>
      <c r="H134" s="13">
        <f t="shared" si="53"/>
        <v>0</v>
      </c>
      <c r="I134" s="22">
        <f t="shared" si="53"/>
        <v>0</v>
      </c>
    </row>
    <row r="135" spans="1:9" ht="27" customHeight="1" x14ac:dyDescent="0.25">
      <c r="A135" s="71"/>
      <c r="B135" s="71"/>
      <c r="C135" s="60" t="s">
        <v>36</v>
      </c>
      <c r="D135" s="13">
        <f t="shared" si="51"/>
        <v>4657.4400000000005</v>
      </c>
      <c r="E135" s="13">
        <v>2202.19</v>
      </c>
      <c r="F135" s="13">
        <v>2455.25</v>
      </c>
      <c r="G135" s="13">
        <v>0</v>
      </c>
      <c r="H135" s="13">
        <v>0</v>
      </c>
      <c r="I135" s="22">
        <v>0</v>
      </c>
    </row>
    <row r="136" spans="1:9" ht="18.75" customHeight="1" x14ac:dyDescent="0.25">
      <c r="A136" s="72"/>
      <c r="B136" s="72"/>
      <c r="C136" s="60" t="s">
        <v>24</v>
      </c>
      <c r="D136" s="13">
        <f t="shared" si="51"/>
        <v>0</v>
      </c>
      <c r="E136" s="13">
        <v>0</v>
      </c>
      <c r="F136" s="13">
        <v>0</v>
      </c>
      <c r="G136" s="13">
        <v>0</v>
      </c>
      <c r="H136" s="13">
        <v>0</v>
      </c>
      <c r="I136" s="22">
        <v>0</v>
      </c>
    </row>
    <row r="137" spans="1:9" ht="16.5" customHeight="1" x14ac:dyDescent="0.25">
      <c r="A137" s="70" t="s">
        <v>153</v>
      </c>
      <c r="B137" s="70" t="s">
        <v>58</v>
      </c>
      <c r="C137" s="29" t="s">
        <v>6</v>
      </c>
      <c r="D137" s="13">
        <f>D139+D141+D140+D138</f>
        <v>65107.273000000001</v>
      </c>
      <c r="E137" s="13">
        <f t="shared" ref="E137:G137" si="54">E139+E141+E140+E138</f>
        <v>0</v>
      </c>
      <c r="F137" s="13">
        <f t="shared" si="54"/>
        <v>0</v>
      </c>
      <c r="G137" s="13">
        <f t="shared" si="54"/>
        <v>19184.873</v>
      </c>
      <c r="H137" s="13">
        <f>H139+H141+H140+H138</f>
        <v>45922.400000000001</v>
      </c>
      <c r="I137" s="13">
        <f>I139+I141+I140+I138</f>
        <v>0</v>
      </c>
    </row>
    <row r="138" spans="1:9" ht="29.25" customHeight="1" x14ac:dyDescent="0.25">
      <c r="A138" s="71"/>
      <c r="B138" s="71"/>
      <c r="C138" s="60" t="s">
        <v>36</v>
      </c>
      <c r="D138" s="13">
        <f t="shared" si="51"/>
        <v>615</v>
      </c>
      <c r="E138" s="13">
        <v>0</v>
      </c>
      <c r="F138" s="13">
        <v>0</v>
      </c>
      <c r="G138" s="13">
        <v>0</v>
      </c>
      <c r="H138" s="13">
        <v>615</v>
      </c>
      <c r="I138" s="22">
        <v>0</v>
      </c>
    </row>
    <row r="139" spans="1:9" ht="39" customHeight="1" x14ac:dyDescent="0.25">
      <c r="A139" s="71"/>
      <c r="B139" s="71"/>
      <c r="C139" s="60" t="s">
        <v>48</v>
      </c>
      <c r="D139" s="13">
        <f t="shared" si="51"/>
        <v>690.90499999999997</v>
      </c>
      <c r="E139" s="13">
        <v>0</v>
      </c>
      <c r="F139" s="13">
        <v>0</v>
      </c>
      <c r="G139" s="13">
        <v>237.80500000000001</v>
      </c>
      <c r="H139" s="13">
        <v>453.1</v>
      </c>
      <c r="I139" s="13">
        <v>0</v>
      </c>
    </row>
    <row r="140" spans="1:9" ht="15" customHeight="1" x14ac:dyDescent="0.25">
      <c r="A140" s="71"/>
      <c r="B140" s="71"/>
      <c r="C140" s="60" t="s">
        <v>24</v>
      </c>
      <c r="D140" s="13">
        <f t="shared" si="51"/>
        <v>63801.368000000002</v>
      </c>
      <c r="E140" s="13">
        <v>0</v>
      </c>
      <c r="F140" s="13">
        <v>0</v>
      </c>
      <c r="G140" s="13">
        <v>18947.067999999999</v>
      </c>
      <c r="H140" s="13">
        <v>44854.3</v>
      </c>
      <c r="I140" s="22">
        <v>0</v>
      </c>
    </row>
    <row r="141" spans="1:9" ht="17.25" customHeight="1" x14ac:dyDescent="0.25">
      <c r="A141" s="72"/>
      <c r="B141" s="72"/>
      <c r="C141" s="60" t="s">
        <v>23</v>
      </c>
      <c r="D141" s="13">
        <f t="shared" si="51"/>
        <v>0</v>
      </c>
      <c r="E141" s="13">
        <v>0</v>
      </c>
      <c r="F141" s="13">
        <v>0</v>
      </c>
      <c r="G141" s="13">
        <v>0</v>
      </c>
      <c r="H141" s="13">
        <v>0</v>
      </c>
      <c r="I141" s="22">
        <v>0</v>
      </c>
    </row>
    <row r="142" spans="1:9" ht="15.75" customHeight="1" x14ac:dyDescent="0.25">
      <c r="A142" s="70" t="s">
        <v>154</v>
      </c>
      <c r="B142" s="70" t="s">
        <v>90</v>
      </c>
      <c r="C142" s="29" t="s">
        <v>6</v>
      </c>
      <c r="D142" s="13">
        <f t="shared" si="51"/>
        <v>1177.83</v>
      </c>
      <c r="E142" s="13">
        <f>E143+E144</f>
        <v>0</v>
      </c>
      <c r="F142" s="13">
        <f t="shared" ref="F142:H142" si="55">F143</f>
        <v>1177.83</v>
      </c>
      <c r="G142" s="13">
        <f>G143</f>
        <v>0</v>
      </c>
      <c r="H142" s="13">
        <f t="shared" si="55"/>
        <v>0</v>
      </c>
      <c r="I142" s="13">
        <f>I143</f>
        <v>0</v>
      </c>
    </row>
    <row r="143" spans="1:9" ht="27" customHeight="1" x14ac:dyDescent="0.25">
      <c r="A143" s="71"/>
      <c r="B143" s="71"/>
      <c r="C143" s="60" t="s">
        <v>36</v>
      </c>
      <c r="D143" s="13">
        <f t="shared" si="51"/>
        <v>1177.83</v>
      </c>
      <c r="E143" s="13">
        <v>0</v>
      </c>
      <c r="F143" s="13">
        <v>1177.83</v>
      </c>
      <c r="G143" s="13">
        <v>0</v>
      </c>
      <c r="H143" s="13">
        <v>0</v>
      </c>
      <c r="I143" s="13">
        <v>0</v>
      </c>
    </row>
    <row r="144" spans="1:9" ht="18.75" customHeight="1" x14ac:dyDescent="0.25">
      <c r="A144" s="72"/>
      <c r="B144" s="72"/>
      <c r="C144" s="60" t="s">
        <v>24</v>
      </c>
      <c r="D144" s="13">
        <f t="shared" si="51"/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</row>
    <row r="145" spans="1:9" ht="18" customHeight="1" x14ac:dyDescent="0.25">
      <c r="A145" s="70" t="s">
        <v>155</v>
      </c>
      <c r="B145" s="70" t="s">
        <v>90</v>
      </c>
      <c r="C145" s="29" t="s">
        <v>6</v>
      </c>
      <c r="D145" s="13">
        <f t="shared" si="51"/>
        <v>593.00699999999995</v>
      </c>
      <c r="E145" s="13">
        <f>E146+E147</f>
        <v>0</v>
      </c>
      <c r="F145" s="13">
        <v>0</v>
      </c>
      <c r="G145" s="13">
        <f>G146</f>
        <v>593.00699999999995</v>
      </c>
      <c r="H145" s="13">
        <f t="shared" ref="H145:I145" si="56">H146</f>
        <v>0</v>
      </c>
      <c r="I145" s="13">
        <f t="shared" si="56"/>
        <v>0</v>
      </c>
    </row>
    <row r="146" spans="1:9" ht="30.75" customHeight="1" x14ac:dyDescent="0.25">
      <c r="A146" s="71"/>
      <c r="B146" s="71"/>
      <c r="C146" s="60" t="s">
        <v>36</v>
      </c>
      <c r="D146" s="13">
        <f t="shared" si="51"/>
        <v>593.00699999999995</v>
      </c>
      <c r="E146" s="13">
        <v>0</v>
      </c>
      <c r="F146" s="13">
        <v>0</v>
      </c>
      <c r="G146" s="13">
        <v>593.00699999999995</v>
      </c>
      <c r="H146" s="13">
        <v>0</v>
      </c>
      <c r="I146" s="13">
        <v>0</v>
      </c>
    </row>
    <row r="147" spans="1:9" ht="16.5" customHeight="1" x14ac:dyDescent="0.25">
      <c r="A147" s="72"/>
      <c r="B147" s="72"/>
      <c r="C147" s="60" t="s">
        <v>24</v>
      </c>
      <c r="D147" s="13">
        <f t="shared" si="51"/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</row>
    <row r="148" spans="1:9" ht="17.25" customHeight="1" x14ac:dyDescent="0.25">
      <c r="A148" s="70" t="s">
        <v>156</v>
      </c>
      <c r="B148" s="70" t="s">
        <v>62</v>
      </c>
      <c r="C148" s="29" t="s">
        <v>6</v>
      </c>
      <c r="D148" s="13">
        <f t="shared" si="51"/>
        <v>14428.7</v>
      </c>
      <c r="E148" s="13">
        <f>E149+E150</f>
        <v>0</v>
      </c>
      <c r="F148" s="13">
        <v>0</v>
      </c>
      <c r="G148" s="13">
        <f>G149</f>
        <v>0</v>
      </c>
      <c r="H148" s="13">
        <f>H149+H150</f>
        <v>14428.7</v>
      </c>
      <c r="I148" s="13">
        <f>I149</f>
        <v>0</v>
      </c>
    </row>
    <row r="149" spans="1:9" ht="27" customHeight="1" x14ac:dyDescent="0.25">
      <c r="A149" s="71"/>
      <c r="B149" s="71"/>
      <c r="C149" s="60" t="s">
        <v>48</v>
      </c>
      <c r="D149" s="13">
        <f t="shared" si="51"/>
        <v>70.7</v>
      </c>
      <c r="E149" s="13">
        <v>0</v>
      </c>
      <c r="F149" s="13">
        <v>0</v>
      </c>
      <c r="G149" s="13">
        <v>0</v>
      </c>
      <c r="H149" s="13">
        <v>70.7</v>
      </c>
      <c r="I149" s="13">
        <v>0</v>
      </c>
    </row>
    <row r="150" spans="1:9" ht="16.5" customHeight="1" x14ac:dyDescent="0.25">
      <c r="A150" s="72"/>
      <c r="B150" s="72"/>
      <c r="C150" s="60" t="s">
        <v>24</v>
      </c>
      <c r="D150" s="13">
        <f t="shared" si="51"/>
        <v>14358</v>
      </c>
      <c r="E150" s="13">
        <v>0</v>
      </c>
      <c r="F150" s="13">
        <v>0</v>
      </c>
      <c r="G150" s="13">
        <v>0</v>
      </c>
      <c r="H150" s="13">
        <v>14358</v>
      </c>
      <c r="I150" s="13">
        <v>0</v>
      </c>
    </row>
    <row r="151" spans="1:9" ht="18" customHeight="1" x14ac:dyDescent="0.25">
      <c r="A151" s="70" t="s">
        <v>157</v>
      </c>
      <c r="B151" s="70" t="s">
        <v>90</v>
      </c>
      <c r="C151" s="29" t="s">
        <v>6</v>
      </c>
      <c r="D151" s="13">
        <f t="shared" si="51"/>
        <v>0</v>
      </c>
      <c r="E151" s="13">
        <f>E152+E153</f>
        <v>0</v>
      </c>
      <c r="F151" s="13">
        <f t="shared" ref="F151:H151" si="57">F152</f>
        <v>0</v>
      </c>
      <c r="G151" s="13">
        <f>G152</f>
        <v>0</v>
      </c>
      <c r="H151" s="13">
        <f t="shared" si="57"/>
        <v>0</v>
      </c>
      <c r="I151" s="13">
        <f>I152</f>
        <v>0</v>
      </c>
    </row>
    <row r="152" spans="1:9" ht="27" customHeight="1" x14ac:dyDescent="0.25">
      <c r="A152" s="71"/>
      <c r="B152" s="71"/>
      <c r="C152" s="60" t="s">
        <v>36</v>
      </c>
      <c r="D152" s="13">
        <f t="shared" si="51"/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</row>
    <row r="153" spans="1:9" ht="17.25" customHeight="1" x14ac:dyDescent="0.25">
      <c r="A153" s="72"/>
      <c r="B153" s="72"/>
      <c r="C153" s="60" t="s">
        <v>24</v>
      </c>
      <c r="D153" s="13">
        <f t="shared" si="51"/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</row>
    <row r="154" spans="1:9" ht="15" customHeight="1" x14ac:dyDescent="0.25">
      <c r="A154" s="70" t="s">
        <v>158</v>
      </c>
      <c r="B154" s="70" t="s">
        <v>142</v>
      </c>
      <c r="C154" s="29" t="s">
        <v>6</v>
      </c>
      <c r="D154" s="13">
        <f t="shared" si="51"/>
        <v>210.43</v>
      </c>
      <c r="E154" s="13">
        <f>E155+E156</f>
        <v>0</v>
      </c>
      <c r="F154" s="13">
        <f t="shared" ref="F154:H154" si="58">F155</f>
        <v>0</v>
      </c>
      <c r="G154" s="13">
        <f>G155</f>
        <v>0</v>
      </c>
      <c r="H154" s="13">
        <f t="shared" si="58"/>
        <v>210.43</v>
      </c>
      <c r="I154" s="13">
        <f>I155</f>
        <v>0</v>
      </c>
    </row>
    <row r="155" spans="1:9" ht="27" customHeight="1" x14ac:dyDescent="0.25">
      <c r="A155" s="71"/>
      <c r="B155" s="71"/>
      <c r="C155" s="60" t="s">
        <v>36</v>
      </c>
      <c r="D155" s="13">
        <f t="shared" si="51"/>
        <v>210.43</v>
      </c>
      <c r="E155" s="13">
        <v>0</v>
      </c>
      <c r="F155" s="13">
        <v>0</v>
      </c>
      <c r="G155" s="13">
        <v>0</v>
      </c>
      <c r="H155" s="13">
        <v>210.43</v>
      </c>
      <c r="I155" s="13">
        <v>0</v>
      </c>
    </row>
    <row r="156" spans="1:9" ht="58.5" customHeight="1" x14ac:dyDescent="0.25">
      <c r="A156" s="72"/>
      <c r="B156" s="72"/>
      <c r="C156" s="60" t="s">
        <v>24</v>
      </c>
      <c r="D156" s="13">
        <f t="shared" si="51"/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</row>
    <row r="157" spans="1:9" ht="16.5" customHeight="1" x14ac:dyDescent="0.25">
      <c r="A157" s="70" t="s">
        <v>159</v>
      </c>
      <c r="B157" s="70" t="s">
        <v>91</v>
      </c>
      <c r="C157" s="29" t="s">
        <v>6</v>
      </c>
      <c r="D157" s="13">
        <f t="shared" si="51"/>
        <v>3775.4490000000001</v>
      </c>
      <c r="E157" s="13">
        <f>E158+E159</f>
        <v>0</v>
      </c>
      <c r="F157" s="13">
        <f t="shared" ref="F157" si="59">F158</f>
        <v>16.75</v>
      </c>
      <c r="G157" s="13">
        <f>G158</f>
        <v>1254.6790000000001</v>
      </c>
      <c r="H157" s="13">
        <f t="shared" ref="H157:I157" si="60">H158</f>
        <v>2504.02</v>
      </c>
      <c r="I157" s="13">
        <f t="shared" si="60"/>
        <v>0</v>
      </c>
    </row>
    <row r="158" spans="1:9" ht="27" customHeight="1" x14ac:dyDescent="0.25">
      <c r="A158" s="71"/>
      <c r="B158" s="71"/>
      <c r="C158" s="60" t="s">
        <v>36</v>
      </c>
      <c r="D158" s="13">
        <f t="shared" si="51"/>
        <v>3775.4490000000001</v>
      </c>
      <c r="E158" s="13">
        <v>0</v>
      </c>
      <c r="F158" s="13">
        <v>16.75</v>
      </c>
      <c r="G158" s="13">
        <v>1254.6790000000001</v>
      </c>
      <c r="H158" s="13">
        <v>2504.02</v>
      </c>
      <c r="I158" s="22">
        <v>0</v>
      </c>
    </row>
    <row r="159" spans="1:9" ht="16.5" customHeight="1" x14ac:dyDescent="0.25">
      <c r="A159" s="72"/>
      <c r="B159" s="72"/>
      <c r="C159" s="60" t="s">
        <v>24</v>
      </c>
      <c r="D159" s="13">
        <f t="shared" si="51"/>
        <v>0</v>
      </c>
      <c r="E159" s="13">
        <v>0</v>
      </c>
      <c r="F159" s="13">
        <v>0</v>
      </c>
      <c r="G159" s="13">
        <v>0</v>
      </c>
      <c r="H159" s="13">
        <v>0</v>
      </c>
      <c r="I159" s="22">
        <v>0</v>
      </c>
    </row>
    <row r="160" spans="1:9" ht="17.25" customHeight="1" x14ac:dyDescent="0.25">
      <c r="A160" s="70" t="s">
        <v>97</v>
      </c>
      <c r="B160" s="70" t="s">
        <v>91</v>
      </c>
      <c r="C160" s="29" t="s">
        <v>6</v>
      </c>
      <c r="D160" s="13">
        <f t="shared" ref="D160:D171" si="61">G160+H160+I160+E160+F160</f>
        <v>1080.6570000000002</v>
      </c>
      <c r="E160" s="13">
        <f>E161+E162</f>
        <v>18.649999999999999</v>
      </c>
      <c r="F160" s="13">
        <f t="shared" ref="F160" si="62">F161</f>
        <v>9</v>
      </c>
      <c r="G160" s="13">
        <f>G161</f>
        <v>874.35699999999997</v>
      </c>
      <c r="H160" s="13">
        <f t="shared" ref="H160:I160" si="63">H161</f>
        <v>178.65</v>
      </c>
      <c r="I160" s="13">
        <f t="shared" si="63"/>
        <v>0</v>
      </c>
    </row>
    <row r="161" spans="1:9" ht="17.25" customHeight="1" x14ac:dyDescent="0.25">
      <c r="A161" s="71"/>
      <c r="B161" s="71"/>
      <c r="C161" s="60" t="s">
        <v>36</v>
      </c>
      <c r="D161" s="13">
        <f t="shared" si="61"/>
        <v>1080.6570000000002</v>
      </c>
      <c r="E161" s="13">
        <f t="shared" ref="E161:G162" si="64">E164+E167+E170</f>
        <v>18.649999999999999</v>
      </c>
      <c r="F161" s="13">
        <f t="shared" si="64"/>
        <v>9</v>
      </c>
      <c r="G161" s="13">
        <f t="shared" si="64"/>
        <v>874.35699999999997</v>
      </c>
      <c r="H161" s="13">
        <v>178.65</v>
      </c>
      <c r="I161" s="22">
        <f>I164+I167+I170</f>
        <v>0</v>
      </c>
    </row>
    <row r="162" spans="1:9" ht="17.25" customHeight="1" x14ac:dyDescent="0.25">
      <c r="A162" s="72"/>
      <c r="B162" s="72"/>
      <c r="C162" s="60" t="s">
        <v>24</v>
      </c>
      <c r="D162" s="13">
        <f t="shared" si="61"/>
        <v>0</v>
      </c>
      <c r="E162" s="13">
        <f t="shared" si="64"/>
        <v>0</v>
      </c>
      <c r="F162" s="13">
        <f t="shared" si="64"/>
        <v>0</v>
      </c>
      <c r="G162" s="13">
        <f t="shared" si="64"/>
        <v>0</v>
      </c>
      <c r="H162" s="13">
        <f>H165+H168+H171</f>
        <v>0</v>
      </c>
      <c r="I162" s="22">
        <f>I165+I168+I171</f>
        <v>0</v>
      </c>
    </row>
    <row r="163" spans="1:9" ht="17.25" customHeight="1" x14ac:dyDescent="0.25">
      <c r="A163" s="70" t="s">
        <v>160</v>
      </c>
      <c r="B163" s="70" t="s">
        <v>62</v>
      </c>
      <c r="C163" s="29" t="s">
        <v>6</v>
      </c>
      <c r="D163" s="13">
        <f t="shared" si="61"/>
        <v>626.11399999999992</v>
      </c>
      <c r="E163" s="13">
        <f>E164+E165</f>
        <v>11.67</v>
      </c>
      <c r="F163" s="13">
        <f t="shared" ref="F163" si="65">F164</f>
        <v>0</v>
      </c>
      <c r="G163" s="13">
        <f>G164</f>
        <v>460.78399999999999</v>
      </c>
      <c r="H163" s="13">
        <f t="shared" ref="H163:I163" si="66">H164</f>
        <v>153.66</v>
      </c>
      <c r="I163" s="13">
        <f t="shared" si="66"/>
        <v>0</v>
      </c>
    </row>
    <row r="164" spans="1:9" ht="110.25" customHeight="1" x14ac:dyDescent="0.25">
      <c r="A164" s="71"/>
      <c r="B164" s="71"/>
      <c r="C164" s="60" t="s">
        <v>36</v>
      </c>
      <c r="D164" s="13">
        <f t="shared" si="61"/>
        <v>626.11399999999992</v>
      </c>
      <c r="E164" s="13">
        <v>11.67</v>
      </c>
      <c r="F164" s="13">
        <v>0</v>
      </c>
      <c r="G164" s="13">
        <v>460.78399999999999</v>
      </c>
      <c r="H164" s="13">
        <v>153.66</v>
      </c>
      <c r="I164" s="22">
        <v>0</v>
      </c>
    </row>
    <row r="165" spans="1:9" ht="27" customHeight="1" x14ac:dyDescent="0.25">
      <c r="A165" s="72"/>
      <c r="B165" s="72"/>
      <c r="C165" s="60" t="s">
        <v>24</v>
      </c>
      <c r="D165" s="13">
        <f t="shared" si="61"/>
        <v>0</v>
      </c>
      <c r="E165" s="13">
        <v>0</v>
      </c>
      <c r="F165" s="13">
        <v>0</v>
      </c>
      <c r="G165" s="13">
        <v>0</v>
      </c>
      <c r="H165" s="13">
        <v>0</v>
      </c>
      <c r="I165" s="22">
        <v>0</v>
      </c>
    </row>
    <row r="166" spans="1:9" ht="17.25" customHeight="1" x14ac:dyDescent="0.25">
      <c r="A166" s="70" t="s">
        <v>161</v>
      </c>
      <c r="B166" s="70" t="s">
        <v>90</v>
      </c>
      <c r="C166" s="29" t="s">
        <v>6</v>
      </c>
      <c r="D166" s="13">
        <f t="shared" si="61"/>
        <v>383.43900000000002</v>
      </c>
      <c r="E166" s="13">
        <f>E167+E168</f>
        <v>0</v>
      </c>
      <c r="F166" s="13">
        <f t="shared" ref="F166" si="67">F167</f>
        <v>0</v>
      </c>
      <c r="G166" s="13">
        <f>G167</f>
        <v>377.43900000000002</v>
      </c>
      <c r="H166" s="13">
        <f t="shared" ref="H166:I166" si="68">H167</f>
        <v>6</v>
      </c>
      <c r="I166" s="22">
        <f t="shared" si="68"/>
        <v>0</v>
      </c>
    </row>
    <row r="167" spans="1:9" ht="51" customHeight="1" x14ac:dyDescent="0.25">
      <c r="A167" s="71"/>
      <c r="B167" s="71"/>
      <c r="C167" s="60" t="s">
        <v>36</v>
      </c>
      <c r="D167" s="13">
        <f t="shared" si="61"/>
        <v>383.43900000000002</v>
      </c>
      <c r="E167" s="13">
        <v>0</v>
      </c>
      <c r="F167" s="13">
        <v>0</v>
      </c>
      <c r="G167" s="13">
        <v>377.43900000000002</v>
      </c>
      <c r="H167" s="13">
        <v>6</v>
      </c>
      <c r="I167" s="22">
        <v>0</v>
      </c>
    </row>
    <row r="168" spans="1:9" ht="25.5" customHeight="1" x14ac:dyDescent="0.25">
      <c r="A168" s="72"/>
      <c r="B168" s="72"/>
      <c r="C168" s="60" t="s">
        <v>24</v>
      </c>
      <c r="D168" s="13">
        <f t="shared" si="61"/>
        <v>0</v>
      </c>
      <c r="E168" s="13">
        <v>0</v>
      </c>
      <c r="F168" s="13">
        <v>0</v>
      </c>
      <c r="G168" s="13">
        <v>0</v>
      </c>
      <c r="H168" s="13">
        <v>0</v>
      </c>
      <c r="I168" s="22">
        <v>0</v>
      </c>
    </row>
    <row r="169" spans="1:9" ht="28.5" customHeight="1" x14ac:dyDescent="0.25">
      <c r="A169" s="70" t="s">
        <v>162</v>
      </c>
      <c r="B169" s="70" t="s">
        <v>50</v>
      </c>
      <c r="C169" s="29" t="s">
        <v>6</v>
      </c>
      <c r="D169" s="13">
        <f t="shared" si="61"/>
        <v>71.114000000000004</v>
      </c>
      <c r="E169" s="13">
        <f>E170+E171</f>
        <v>6.98</v>
      </c>
      <c r="F169" s="13">
        <f t="shared" ref="F169" si="69">F170</f>
        <v>9</v>
      </c>
      <c r="G169" s="13">
        <f>G170</f>
        <v>36.134</v>
      </c>
      <c r="H169" s="13">
        <f t="shared" ref="H169:I169" si="70">H170</f>
        <v>19</v>
      </c>
      <c r="I169" s="22">
        <f t="shared" si="70"/>
        <v>0</v>
      </c>
    </row>
    <row r="170" spans="1:9" ht="30.75" customHeight="1" x14ac:dyDescent="0.25">
      <c r="A170" s="71"/>
      <c r="B170" s="71"/>
      <c r="C170" s="60" t="s">
        <v>36</v>
      </c>
      <c r="D170" s="13">
        <f t="shared" si="61"/>
        <v>71.114000000000004</v>
      </c>
      <c r="E170" s="13">
        <v>6.98</v>
      </c>
      <c r="F170" s="13">
        <v>9</v>
      </c>
      <c r="G170" s="13">
        <v>36.134</v>
      </c>
      <c r="H170" s="13">
        <v>19</v>
      </c>
      <c r="I170" s="22">
        <v>0</v>
      </c>
    </row>
    <row r="171" spans="1:9" ht="19.5" customHeight="1" x14ac:dyDescent="0.25">
      <c r="A171" s="72"/>
      <c r="B171" s="72"/>
      <c r="C171" s="60" t="s">
        <v>24</v>
      </c>
      <c r="D171" s="13">
        <f t="shared" si="61"/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</row>
    <row r="172" spans="1:9" ht="16.5" customHeight="1" x14ac:dyDescent="0.25">
      <c r="A172" s="73" t="s">
        <v>20</v>
      </c>
      <c r="B172" s="76" t="s">
        <v>57</v>
      </c>
      <c r="C172" s="9" t="s">
        <v>8</v>
      </c>
      <c r="D172" s="10">
        <f t="shared" ref="D172:G172" si="71">D173+D175+D174</f>
        <v>119646.85500000001</v>
      </c>
      <c r="E172" s="10">
        <f t="shared" si="71"/>
        <v>10382.150000000001</v>
      </c>
      <c r="F172" s="10">
        <f t="shared" si="71"/>
        <v>11979.230000000001</v>
      </c>
      <c r="G172" s="10">
        <f t="shared" si="71"/>
        <v>13396.594999999999</v>
      </c>
      <c r="H172" s="10">
        <f>H173+H174+H175</f>
        <v>41426.869999999995</v>
      </c>
      <c r="I172" s="10">
        <f>I173+I175+I174</f>
        <v>42462.01</v>
      </c>
    </row>
    <row r="173" spans="1:9" ht="28.5" customHeight="1" x14ac:dyDescent="0.25">
      <c r="A173" s="74"/>
      <c r="B173" s="77"/>
      <c r="C173" s="44" t="s">
        <v>36</v>
      </c>
      <c r="D173" s="6">
        <f t="shared" ref="D173:D223" si="72">G173+H173+I173+E173+F173</f>
        <v>66091.915000000008</v>
      </c>
      <c r="E173" s="15">
        <f t="shared" ref="E173:F173" si="73">E177+E181+E187+E213</f>
        <v>10382.150000000001</v>
      </c>
      <c r="F173" s="15">
        <f t="shared" si="73"/>
        <v>11979.230000000001</v>
      </c>
      <c r="G173" s="15">
        <f>G177+G181+G187+G213</f>
        <v>12146.594999999999</v>
      </c>
      <c r="H173" s="15">
        <f>H177+H181+H187+H213</f>
        <v>14906.929999999998</v>
      </c>
      <c r="I173" s="15">
        <f>I177+I181+I187+I213</f>
        <v>16677.010000000002</v>
      </c>
    </row>
    <row r="174" spans="1:9" ht="15.75" customHeight="1" x14ac:dyDescent="0.25">
      <c r="A174" s="74"/>
      <c r="B174" s="77"/>
      <c r="C174" s="59" t="s">
        <v>23</v>
      </c>
      <c r="D174" s="15">
        <f t="shared" ref="D174:G174" si="74">D189</f>
        <v>0</v>
      </c>
      <c r="E174" s="15">
        <f t="shared" si="74"/>
        <v>0</v>
      </c>
      <c r="F174" s="15">
        <f t="shared" si="74"/>
        <v>0</v>
      </c>
      <c r="G174" s="15">
        <f t="shared" si="74"/>
        <v>0</v>
      </c>
      <c r="H174" s="12">
        <f>H189</f>
        <v>0</v>
      </c>
      <c r="I174" s="15">
        <f>I189</f>
        <v>0</v>
      </c>
    </row>
    <row r="175" spans="1:9" ht="15.75" customHeight="1" x14ac:dyDescent="0.25">
      <c r="A175" s="75"/>
      <c r="B175" s="78"/>
      <c r="C175" s="31" t="s">
        <v>26</v>
      </c>
      <c r="D175" s="6">
        <f>G175+H175+I175+E175+F175</f>
        <v>53554.94</v>
      </c>
      <c r="E175" s="12">
        <v>0</v>
      </c>
      <c r="F175" s="12">
        <f>F188</f>
        <v>0</v>
      </c>
      <c r="G175" s="12">
        <f>G188</f>
        <v>1250</v>
      </c>
      <c r="H175" s="12">
        <f>H188</f>
        <v>26519.94</v>
      </c>
      <c r="I175" s="12">
        <f>I188</f>
        <v>25785</v>
      </c>
    </row>
    <row r="176" spans="1:9" ht="18" customHeight="1" x14ac:dyDescent="0.25">
      <c r="A176" s="79" t="s">
        <v>123</v>
      </c>
      <c r="B176" s="79" t="s">
        <v>77</v>
      </c>
      <c r="C176" s="29" t="s">
        <v>8</v>
      </c>
      <c r="D176" s="13">
        <f t="shared" si="72"/>
        <v>62757.313999999998</v>
      </c>
      <c r="E176" s="13">
        <f>E177</f>
        <v>10084.86</v>
      </c>
      <c r="F176" s="13">
        <f>F177</f>
        <v>10487.7</v>
      </c>
      <c r="G176" s="13">
        <f>G177</f>
        <v>11375.504000000001</v>
      </c>
      <c r="H176" s="13">
        <f t="shared" ref="H176:I176" si="75">H177</f>
        <v>14301.21</v>
      </c>
      <c r="I176" s="13">
        <f t="shared" si="75"/>
        <v>16508.04</v>
      </c>
    </row>
    <row r="177" spans="1:9" ht="29.25" customHeight="1" x14ac:dyDescent="0.25">
      <c r="A177" s="79"/>
      <c r="B177" s="79"/>
      <c r="C177" s="60" t="s">
        <v>36</v>
      </c>
      <c r="D177" s="13">
        <f t="shared" si="72"/>
        <v>62757.313999999998</v>
      </c>
      <c r="E177" s="12">
        <f t="shared" ref="E177:I177" si="76">E179</f>
        <v>10084.86</v>
      </c>
      <c r="F177" s="12">
        <f t="shared" si="76"/>
        <v>10487.7</v>
      </c>
      <c r="G177" s="12">
        <f t="shared" si="76"/>
        <v>11375.504000000001</v>
      </c>
      <c r="H177" s="12">
        <f t="shared" si="76"/>
        <v>14301.21</v>
      </c>
      <c r="I177" s="15">
        <f t="shared" si="76"/>
        <v>16508.04</v>
      </c>
    </row>
    <row r="178" spans="1:9" ht="16.5" customHeight="1" x14ac:dyDescent="0.25">
      <c r="A178" s="79" t="s">
        <v>124</v>
      </c>
      <c r="B178" s="79" t="s">
        <v>77</v>
      </c>
      <c r="C178" s="29" t="s">
        <v>8</v>
      </c>
      <c r="D178" s="13">
        <f t="shared" si="72"/>
        <v>62757.313999999998</v>
      </c>
      <c r="E178" s="13">
        <f t="shared" ref="E178:I178" si="77">E179</f>
        <v>10084.86</v>
      </c>
      <c r="F178" s="13">
        <f t="shared" si="77"/>
        <v>10487.7</v>
      </c>
      <c r="G178" s="13">
        <f t="shared" si="77"/>
        <v>11375.504000000001</v>
      </c>
      <c r="H178" s="13">
        <f t="shared" si="77"/>
        <v>14301.21</v>
      </c>
      <c r="I178" s="22">
        <f t="shared" si="77"/>
        <v>16508.04</v>
      </c>
    </row>
    <row r="179" spans="1:9" ht="32.25" customHeight="1" x14ac:dyDescent="0.25">
      <c r="A179" s="79"/>
      <c r="B179" s="79"/>
      <c r="C179" s="60" t="s">
        <v>36</v>
      </c>
      <c r="D179" s="13">
        <f t="shared" si="72"/>
        <v>62757.313999999998</v>
      </c>
      <c r="E179" s="12">
        <v>10084.86</v>
      </c>
      <c r="F179" s="12">
        <v>10487.7</v>
      </c>
      <c r="G179" s="12">
        <v>11375.504000000001</v>
      </c>
      <c r="H179" s="12">
        <v>14301.21</v>
      </c>
      <c r="I179" s="15">
        <v>16508.04</v>
      </c>
    </row>
    <row r="180" spans="1:9" ht="15.75" customHeight="1" x14ac:dyDescent="0.25">
      <c r="A180" s="79" t="s">
        <v>9</v>
      </c>
      <c r="B180" s="79" t="s">
        <v>77</v>
      </c>
      <c r="C180" s="29" t="s">
        <v>8</v>
      </c>
      <c r="D180" s="13">
        <f t="shared" si="72"/>
        <v>300.44</v>
      </c>
      <c r="E180" s="13">
        <f>E181</f>
        <v>40.9</v>
      </c>
      <c r="F180" s="13">
        <f>F181</f>
        <v>50.41</v>
      </c>
      <c r="G180" s="13">
        <f>G181</f>
        <v>52.07</v>
      </c>
      <c r="H180" s="13">
        <f>H181</f>
        <v>117.66</v>
      </c>
      <c r="I180" s="22">
        <f t="shared" ref="I180" si="78">I181</f>
        <v>39.4</v>
      </c>
    </row>
    <row r="181" spans="1:9" ht="31.5" customHeight="1" x14ac:dyDescent="0.25">
      <c r="A181" s="79"/>
      <c r="B181" s="79"/>
      <c r="C181" s="60" t="s">
        <v>36</v>
      </c>
      <c r="D181" s="13">
        <f>G181+H181+I181+E181+F181</f>
        <v>300.44</v>
      </c>
      <c r="E181" s="12">
        <f>E185</f>
        <v>40.9</v>
      </c>
      <c r="F181" s="12">
        <f>F185</f>
        <v>50.41</v>
      </c>
      <c r="G181" s="12">
        <f>G185</f>
        <v>52.07</v>
      </c>
      <c r="H181" s="12">
        <f>H185+H183</f>
        <v>117.66</v>
      </c>
      <c r="I181" s="12">
        <f>I185+I183</f>
        <v>39.4</v>
      </c>
    </row>
    <row r="182" spans="1:9" ht="31.5" customHeight="1" x14ac:dyDescent="0.25">
      <c r="A182" s="70" t="s">
        <v>165</v>
      </c>
      <c r="B182" s="70" t="s">
        <v>77</v>
      </c>
      <c r="C182" s="68" t="s">
        <v>8</v>
      </c>
      <c r="D182" s="13">
        <v>0</v>
      </c>
      <c r="E182" s="12">
        <v>0</v>
      </c>
      <c r="F182" s="12">
        <v>0</v>
      </c>
      <c r="G182" s="12">
        <v>0</v>
      </c>
      <c r="H182" s="12">
        <f>H183</f>
        <v>14.49</v>
      </c>
      <c r="I182" s="15">
        <v>0</v>
      </c>
    </row>
    <row r="183" spans="1:9" ht="31.5" customHeight="1" x14ac:dyDescent="0.25">
      <c r="A183" s="72"/>
      <c r="B183" s="72"/>
      <c r="C183" s="60" t="s">
        <v>36</v>
      </c>
      <c r="D183" s="13">
        <v>0</v>
      </c>
      <c r="E183" s="12">
        <v>0</v>
      </c>
      <c r="F183" s="12">
        <v>0</v>
      </c>
      <c r="G183" s="12">
        <v>0</v>
      </c>
      <c r="H183" s="12">
        <v>14.49</v>
      </c>
      <c r="I183" s="15">
        <v>0</v>
      </c>
    </row>
    <row r="184" spans="1:9" ht="19.5" customHeight="1" x14ac:dyDescent="0.25">
      <c r="A184" s="79" t="s">
        <v>164</v>
      </c>
      <c r="B184" s="79" t="s">
        <v>77</v>
      </c>
      <c r="C184" s="29" t="s">
        <v>8</v>
      </c>
      <c r="D184" s="13">
        <f t="shared" si="72"/>
        <v>285.95000000000005</v>
      </c>
      <c r="E184" s="13">
        <f t="shared" ref="E184:I184" si="79">E185</f>
        <v>40.9</v>
      </c>
      <c r="F184" s="13">
        <f t="shared" si="79"/>
        <v>50.41</v>
      </c>
      <c r="G184" s="13">
        <f t="shared" si="79"/>
        <v>52.07</v>
      </c>
      <c r="H184" s="13">
        <f t="shared" si="79"/>
        <v>103.17</v>
      </c>
      <c r="I184" s="22">
        <f t="shared" si="79"/>
        <v>39.4</v>
      </c>
    </row>
    <row r="185" spans="1:9" ht="37.5" customHeight="1" x14ac:dyDescent="0.25">
      <c r="A185" s="79"/>
      <c r="B185" s="79"/>
      <c r="C185" s="60" t="s">
        <v>36</v>
      </c>
      <c r="D185" s="13">
        <f t="shared" si="72"/>
        <v>285.95000000000005</v>
      </c>
      <c r="E185" s="12">
        <v>40.9</v>
      </c>
      <c r="F185" s="12">
        <v>50.41</v>
      </c>
      <c r="G185" s="12">
        <v>52.07</v>
      </c>
      <c r="H185" s="12">
        <v>103.17</v>
      </c>
      <c r="I185" s="15">
        <v>39.4</v>
      </c>
    </row>
    <row r="186" spans="1:9" ht="16.5" customHeight="1" x14ac:dyDescent="0.25">
      <c r="A186" s="70" t="s">
        <v>22</v>
      </c>
      <c r="B186" s="70" t="s">
        <v>77</v>
      </c>
      <c r="C186" s="29" t="s">
        <v>8</v>
      </c>
      <c r="D186" s="13">
        <f t="shared" si="72"/>
        <v>56489.650999999998</v>
      </c>
      <c r="E186" s="12">
        <f t="shared" ref="E186:F186" si="80">E187+E188+E189</f>
        <v>189.54</v>
      </c>
      <c r="F186" s="12">
        <f t="shared" si="80"/>
        <v>1441.1200000000001</v>
      </c>
      <c r="G186" s="12">
        <f>G187+G188+G189</f>
        <v>1951.221</v>
      </c>
      <c r="H186" s="12">
        <f>H187+H188+H189</f>
        <v>26993.199999999997</v>
      </c>
      <c r="I186" s="12">
        <f>I187+I188+I189</f>
        <v>25914.57</v>
      </c>
    </row>
    <row r="187" spans="1:9" ht="15.75" customHeight="1" x14ac:dyDescent="0.25">
      <c r="A187" s="71"/>
      <c r="B187" s="71"/>
      <c r="C187" s="60" t="s">
        <v>36</v>
      </c>
      <c r="D187" s="12">
        <f>D191+D209+D206+D192+D211</f>
        <v>2934.7110000000002</v>
      </c>
      <c r="E187" s="12">
        <f t="shared" ref="E187:G187" si="81">E191+E209+E206+E192+E211</f>
        <v>189.54</v>
      </c>
      <c r="F187" s="12">
        <f t="shared" si="81"/>
        <v>1441.1200000000001</v>
      </c>
      <c r="G187" s="12">
        <f t="shared" si="81"/>
        <v>701.221</v>
      </c>
      <c r="H187" s="12">
        <f>H191+H209+H211+H192</f>
        <v>473.26</v>
      </c>
      <c r="I187" s="12">
        <v>129.57</v>
      </c>
    </row>
    <row r="188" spans="1:9" ht="18" customHeight="1" x14ac:dyDescent="0.25">
      <c r="A188" s="71"/>
      <c r="B188" s="71"/>
      <c r="C188" s="53" t="s">
        <v>26</v>
      </c>
      <c r="D188" s="13">
        <f t="shared" si="72"/>
        <v>53554.94</v>
      </c>
      <c r="E188" s="12">
        <v>0</v>
      </c>
      <c r="F188" s="13">
        <f>F207</f>
        <v>0</v>
      </c>
      <c r="G188" s="13">
        <f>G207+G193</f>
        <v>1250</v>
      </c>
      <c r="H188" s="13">
        <f>H207+H193</f>
        <v>26519.94</v>
      </c>
      <c r="I188" s="22">
        <v>25785</v>
      </c>
    </row>
    <row r="189" spans="1:9" ht="18" customHeight="1" x14ac:dyDescent="0.25">
      <c r="A189" s="72"/>
      <c r="B189" s="72"/>
      <c r="C189" s="53" t="s">
        <v>23</v>
      </c>
      <c r="D189" s="13">
        <f t="shared" si="72"/>
        <v>0</v>
      </c>
      <c r="E189" s="13">
        <f t="shared" ref="E189:F189" si="82">E194</f>
        <v>0</v>
      </c>
      <c r="F189" s="13">
        <f t="shared" si="82"/>
        <v>0</v>
      </c>
      <c r="G189" s="13">
        <f>G194</f>
        <v>0</v>
      </c>
      <c r="H189" s="13">
        <f t="shared" ref="H189:I189" si="83">H194</f>
        <v>0</v>
      </c>
      <c r="I189" s="22">
        <f t="shared" si="83"/>
        <v>0</v>
      </c>
    </row>
    <row r="190" spans="1:9" ht="17.25" customHeight="1" x14ac:dyDescent="0.25">
      <c r="A190" s="70" t="s">
        <v>146</v>
      </c>
      <c r="B190" s="70" t="s">
        <v>77</v>
      </c>
      <c r="C190" s="29" t="s">
        <v>8</v>
      </c>
      <c r="D190" s="13">
        <f t="shared" ref="D190:F190" si="84">D191+D192+D193+D194</f>
        <v>54476.072</v>
      </c>
      <c r="E190" s="13">
        <f t="shared" si="84"/>
        <v>48.19</v>
      </c>
      <c r="F190" s="13">
        <f t="shared" si="84"/>
        <v>1114.04</v>
      </c>
      <c r="G190" s="13">
        <f>G191+G192+G193+G194</f>
        <v>662.56200000000001</v>
      </c>
      <c r="H190" s="13">
        <f>H191+H192+H193</f>
        <v>26736.71</v>
      </c>
      <c r="I190" s="13">
        <f>I191+I192+I193</f>
        <v>25914.57</v>
      </c>
    </row>
    <row r="191" spans="1:9" ht="27" customHeight="1" x14ac:dyDescent="0.25">
      <c r="A191" s="71"/>
      <c r="B191" s="71"/>
      <c r="C191" s="60" t="s">
        <v>36</v>
      </c>
      <c r="D191" s="13">
        <f t="shared" si="72"/>
        <v>2040.5419999999999</v>
      </c>
      <c r="E191" s="12">
        <v>48.19</v>
      </c>
      <c r="F191" s="12">
        <v>1114.04</v>
      </c>
      <c r="G191" s="12">
        <v>662.56200000000001</v>
      </c>
      <c r="H191" s="12">
        <f>H196+H201</f>
        <v>86.18</v>
      </c>
      <c r="I191" s="15">
        <v>129.57</v>
      </c>
    </row>
    <row r="192" spans="1:9" ht="39.75" customHeight="1" x14ac:dyDescent="0.25">
      <c r="A192" s="71"/>
      <c r="B192" s="71"/>
      <c r="C192" s="60" t="s">
        <v>48</v>
      </c>
      <c r="D192" s="13">
        <f t="shared" si="72"/>
        <v>130.59</v>
      </c>
      <c r="E192" s="13">
        <v>0</v>
      </c>
      <c r="F192" s="35">
        <v>0</v>
      </c>
      <c r="G192" s="35">
        <v>0</v>
      </c>
      <c r="H192" s="35">
        <f>H197+H202</f>
        <v>130.59</v>
      </c>
      <c r="I192" s="37">
        <v>0</v>
      </c>
    </row>
    <row r="193" spans="1:9" ht="18" customHeight="1" x14ac:dyDescent="0.25">
      <c r="A193" s="71"/>
      <c r="B193" s="71"/>
      <c r="C193" s="53" t="s">
        <v>27</v>
      </c>
      <c r="D193" s="13">
        <f t="shared" si="72"/>
        <v>52304.94</v>
      </c>
      <c r="E193" s="13">
        <v>0</v>
      </c>
      <c r="F193" s="35">
        <v>0</v>
      </c>
      <c r="G193" s="35">
        <v>0</v>
      </c>
      <c r="H193" s="35">
        <f>H198+H203</f>
        <v>26519.94</v>
      </c>
      <c r="I193" s="35">
        <f>I198+I203</f>
        <v>25785</v>
      </c>
    </row>
    <row r="194" spans="1:9" ht="18" customHeight="1" x14ac:dyDescent="0.25">
      <c r="A194" s="72"/>
      <c r="B194" s="72"/>
      <c r="C194" s="53" t="s">
        <v>23</v>
      </c>
      <c r="D194" s="13">
        <f t="shared" si="72"/>
        <v>0</v>
      </c>
      <c r="E194" s="13">
        <v>0</v>
      </c>
      <c r="F194" s="35">
        <v>0</v>
      </c>
      <c r="G194" s="35">
        <v>0</v>
      </c>
      <c r="H194" s="35">
        <f>H199+H204</f>
        <v>0</v>
      </c>
      <c r="I194" s="37">
        <v>0</v>
      </c>
    </row>
    <row r="195" spans="1:9" ht="18" customHeight="1" x14ac:dyDescent="0.25">
      <c r="A195" s="70" t="s">
        <v>138</v>
      </c>
      <c r="B195" s="70" t="s">
        <v>77</v>
      </c>
      <c r="C195" s="29" t="s">
        <v>8</v>
      </c>
      <c r="D195" s="13">
        <f t="shared" ref="D195:F195" si="85">D196+D197+D198+D199</f>
        <v>86.18</v>
      </c>
      <c r="E195" s="13">
        <f t="shared" si="85"/>
        <v>0</v>
      </c>
      <c r="F195" s="13">
        <f t="shared" si="85"/>
        <v>0</v>
      </c>
      <c r="G195" s="13">
        <f>G196+G197+G198+G199</f>
        <v>0</v>
      </c>
      <c r="H195" s="13">
        <f>H196+H197+H198+H199</f>
        <v>86.18</v>
      </c>
      <c r="I195" s="22">
        <f t="shared" ref="I195" si="86">I196+I197+I198+I199</f>
        <v>0</v>
      </c>
    </row>
    <row r="196" spans="1:9" ht="29.25" customHeight="1" x14ac:dyDescent="0.25">
      <c r="A196" s="71"/>
      <c r="B196" s="71"/>
      <c r="C196" s="60" t="s">
        <v>36</v>
      </c>
      <c r="D196" s="13">
        <f t="shared" ref="D196:D199" si="87">G196+H196+I196+E196+F196</f>
        <v>86.18</v>
      </c>
      <c r="E196" s="12">
        <v>0</v>
      </c>
      <c r="F196" s="12">
        <v>0</v>
      </c>
      <c r="G196" s="12">
        <v>0</v>
      </c>
      <c r="H196" s="12">
        <v>86.18</v>
      </c>
      <c r="I196" s="15">
        <v>0</v>
      </c>
    </row>
    <row r="197" spans="1:9" ht="45" customHeight="1" x14ac:dyDescent="0.25">
      <c r="A197" s="71"/>
      <c r="B197" s="71"/>
      <c r="C197" s="60" t="s">
        <v>48</v>
      </c>
      <c r="D197" s="13">
        <f t="shared" si="87"/>
        <v>0</v>
      </c>
      <c r="E197" s="13">
        <v>0</v>
      </c>
      <c r="F197" s="35">
        <v>0</v>
      </c>
      <c r="G197" s="35">
        <v>0</v>
      </c>
      <c r="H197" s="35">
        <v>0</v>
      </c>
      <c r="I197" s="37">
        <v>0</v>
      </c>
    </row>
    <row r="198" spans="1:9" ht="18" customHeight="1" x14ac:dyDescent="0.25">
      <c r="A198" s="71"/>
      <c r="B198" s="71"/>
      <c r="C198" s="53" t="s">
        <v>27</v>
      </c>
      <c r="D198" s="13">
        <f t="shared" si="87"/>
        <v>0</v>
      </c>
      <c r="E198" s="13">
        <v>0</v>
      </c>
      <c r="F198" s="35">
        <v>0</v>
      </c>
      <c r="G198" s="35">
        <v>0</v>
      </c>
      <c r="H198" s="35">
        <v>0</v>
      </c>
      <c r="I198" s="37">
        <v>0</v>
      </c>
    </row>
    <row r="199" spans="1:9" ht="18" customHeight="1" x14ac:dyDescent="0.25">
      <c r="A199" s="72"/>
      <c r="B199" s="72"/>
      <c r="C199" s="53" t="s">
        <v>23</v>
      </c>
      <c r="D199" s="13">
        <f t="shared" si="87"/>
        <v>0</v>
      </c>
      <c r="E199" s="13">
        <v>0</v>
      </c>
      <c r="F199" s="35">
        <v>0</v>
      </c>
      <c r="G199" s="35">
        <v>0</v>
      </c>
      <c r="H199" s="35">
        <v>0</v>
      </c>
      <c r="I199" s="37">
        <v>0</v>
      </c>
    </row>
    <row r="200" spans="1:9" ht="18" customHeight="1" x14ac:dyDescent="0.25">
      <c r="A200" s="70" t="s">
        <v>163</v>
      </c>
      <c r="B200" s="70" t="s">
        <v>77</v>
      </c>
      <c r="C200" s="29" t="s">
        <v>8</v>
      </c>
      <c r="D200" s="13">
        <v>0</v>
      </c>
      <c r="E200" s="13">
        <v>0</v>
      </c>
      <c r="F200" s="13">
        <v>0</v>
      </c>
      <c r="G200" s="13">
        <v>0</v>
      </c>
      <c r="H200" s="35">
        <f>H201+H202+H203+H204</f>
        <v>26650.53</v>
      </c>
      <c r="I200" s="35">
        <f>I201+I202+I203+I204</f>
        <v>25914.57</v>
      </c>
    </row>
    <row r="201" spans="1:9" ht="18" customHeight="1" x14ac:dyDescent="0.25">
      <c r="A201" s="71"/>
      <c r="B201" s="71"/>
      <c r="C201" s="60" t="s">
        <v>36</v>
      </c>
      <c r="D201" s="13">
        <v>0</v>
      </c>
      <c r="E201" s="13">
        <v>0</v>
      </c>
      <c r="F201" s="13">
        <v>0</v>
      </c>
      <c r="G201" s="13">
        <v>0</v>
      </c>
      <c r="H201" s="35">
        <v>0</v>
      </c>
      <c r="I201" s="37">
        <v>0</v>
      </c>
    </row>
    <row r="202" spans="1:9" ht="41.25" customHeight="1" x14ac:dyDescent="0.25">
      <c r="A202" s="71"/>
      <c r="B202" s="71"/>
      <c r="C202" s="60" t="s">
        <v>48</v>
      </c>
      <c r="D202" s="13">
        <v>0</v>
      </c>
      <c r="E202" s="13">
        <v>0</v>
      </c>
      <c r="F202" s="13">
        <v>0</v>
      </c>
      <c r="G202" s="13">
        <v>0</v>
      </c>
      <c r="H202" s="35">
        <v>130.59</v>
      </c>
      <c r="I202" s="37">
        <v>129.57</v>
      </c>
    </row>
    <row r="203" spans="1:9" ht="18" customHeight="1" x14ac:dyDescent="0.25">
      <c r="A203" s="71"/>
      <c r="B203" s="71"/>
      <c r="C203" s="53" t="s">
        <v>27</v>
      </c>
      <c r="D203" s="13">
        <v>0</v>
      </c>
      <c r="E203" s="13">
        <v>0</v>
      </c>
      <c r="F203" s="13">
        <v>0</v>
      </c>
      <c r="G203" s="13">
        <v>0</v>
      </c>
      <c r="H203" s="35">
        <v>26519.94</v>
      </c>
      <c r="I203" s="22">
        <v>25785</v>
      </c>
    </row>
    <row r="204" spans="1:9" ht="18" customHeight="1" x14ac:dyDescent="0.25">
      <c r="A204" s="72"/>
      <c r="B204" s="72"/>
      <c r="C204" s="53" t="s">
        <v>23</v>
      </c>
      <c r="D204" s="13">
        <v>0</v>
      </c>
      <c r="E204" s="13">
        <v>0</v>
      </c>
      <c r="F204" s="13">
        <v>0</v>
      </c>
      <c r="G204" s="13">
        <v>0</v>
      </c>
      <c r="H204" s="35">
        <v>0</v>
      </c>
      <c r="I204" s="22">
        <v>0</v>
      </c>
    </row>
    <row r="205" spans="1:9" ht="13.5" customHeight="1" x14ac:dyDescent="0.25">
      <c r="A205" s="70" t="s">
        <v>125</v>
      </c>
      <c r="B205" s="70" t="s">
        <v>77</v>
      </c>
      <c r="C205" s="29" t="s">
        <v>8</v>
      </c>
      <c r="D205" s="13">
        <f t="shared" si="72"/>
        <v>1401.8390000000002</v>
      </c>
      <c r="E205" s="13">
        <f>E206</f>
        <v>0</v>
      </c>
      <c r="F205" s="12">
        <f>F206+F207</f>
        <v>113.18</v>
      </c>
      <c r="G205" s="12">
        <f>G206+G207</f>
        <v>1288.6590000000001</v>
      </c>
      <c r="H205" s="12">
        <f t="shared" ref="H205:I205" si="88">H206+H207</f>
        <v>0</v>
      </c>
      <c r="I205" s="15">
        <f t="shared" si="88"/>
        <v>0</v>
      </c>
    </row>
    <row r="206" spans="1:9" ht="40.5" customHeight="1" x14ac:dyDescent="0.25">
      <c r="A206" s="71"/>
      <c r="B206" s="71"/>
      <c r="C206" s="60" t="s">
        <v>48</v>
      </c>
      <c r="D206" s="13">
        <f t="shared" si="72"/>
        <v>151.839</v>
      </c>
      <c r="E206" s="12">
        <v>0</v>
      </c>
      <c r="F206" s="13">
        <v>113.18</v>
      </c>
      <c r="G206" s="12">
        <v>38.658999999999999</v>
      </c>
      <c r="H206" s="13">
        <v>0</v>
      </c>
      <c r="I206" s="15">
        <v>0</v>
      </c>
    </row>
    <row r="207" spans="1:9" ht="12.75" customHeight="1" x14ac:dyDescent="0.25">
      <c r="A207" s="71"/>
      <c r="B207" s="72"/>
      <c r="C207" s="53" t="s">
        <v>26</v>
      </c>
      <c r="D207" s="13">
        <f t="shared" si="72"/>
        <v>1250</v>
      </c>
      <c r="E207" s="12">
        <v>0</v>
      </c>
      <c r="F207" s="13">
        <v>0</v>
      </c>
      <c r="G207" s="12">
        <v>1250</v>
      </c>
      <c r="H207" s="13">
        <v>0</v>
      </c>
      <c r="I207" s="15">
        <v>0</v>
      </c>
    </row>
    <row r="208" spans="1:9" ht="20.25" customHeight="1" x14ac:dyDescent="0.25">
      <c r="A208" s="61" t="s">
        <v>39</v>
      </c>
      <c r="B208" s="80" t="s">
        <v>77</v>
      </c>
      <c r="C208" s="29" t="s">
        <v>8</v>
      </c>
      <c r="D208" s="13">
        <f t="shared" si="72"/>
        <v>551.74</v>
      </c>
      <c r="E208" s="12">
        <f>E209</f>
        <v>141.35</v>
      </c>
      <c r="F208" s="12">
        <f>F209</f>
        <v>213.9</v>
      </c>
      <c r="G208" s="12">
        <f>G209</f>
        <v>0</v>
      </c>
      <c r="H208" s="12">
        <f>H209</f>
        <v>196.49</v>
      </c>
      <c r="I208" s="15">
        <f t="shared" ref="H208:I210" si="89">I209</f>
        <v>0</v>
      </c>
    </row>
    <row r="209" spans="1:9" ht="54.75" customHeight="1" x14ac:dyDescent="0.25">
      <c r="A209" s="63" t="s">
        <v>143</v>
      </c>
      <c r="B209" s="80"/>
      <c r="C209" s="60" t="s">
        <v>36</v>
      </c>
      <c r="D209" s="13">
        <f t="shared" si="72"/>
        <v>551.74</v>
      </c>
      <c r="E209" s="12">
        <v>141.35</v>
      </c>
      <c r="F209" s="12">
        <v>213.9</v>
      </c>
      <c r="G209" s="12">
        <v>0</v>
      </c>
      <c r="H209" s="12">
        <v>196.49</v>
      </c>
      <c r="I209" s="15">
        <v>0</v>
      </c>
    </row>
    <row r="210" spans="1:9" ht="20.25" customHeight="1" x14ac:dyDescent="0.25">
      <c r="A210" s="70" t="s">
        <v>132</v>
      </c>
      <c r="B210" s="80" t="s">
        <v>77</v>
      </c>
      <c r="C210" s="29" t="s">
        <v>8</v>
      </c>
      <c r="D210" s="13">
        <f t="shared" ref="D210:D211" si="90">G210+H210+I210+E210+F210</f>
        <v>60</v>
      </c>
      <c r="E210" s="12">
        <f>E211</f>
        <v>0</v>
      </c>
      <c r="F210" s="12">
        <f>F211</f>
        <v>0</v>
      </c>
      <c r="G210" s="12">
        <f>G211</f>
        <v>0</v>
      </c>
      <c r="H210" s="12">
        <f t="shared" si="89"/>
        <v>60</v>
      </c>
      <c r="I210" s="15">
        <f t="shared" si="89"/>
        <v>0</v>
      </c>
    </row>
    <row r="211" spans="1:9" ht="25.5" customHeight="1" x14ac:dyDescent="0.25">
      <c r="A211" s="72"/>
      <c r="B211" s="80"/>
      <c r="C211" s="60" t="s">
        <v>36</v>
      </c>
      <c r="D211" s="13">
        <f t="shared" si="90"/>
        <v>60</v>
      </c>
      <c r="E211" s="12">
        <v>0</v>
      </c>
      <c r="F211" s="12">
        <v>0</v>
      </c>
      <c r="G211" s="12">
        <v>0</v>
      </c>
      <c r="H211" s="12">
        <v>60</v>
      </c>
      <c r="I211" s="15">
        <v>0</v>
      </c>
    </row>
    <row r="212" spans="1:9" ht="21.75" customHeight="1" x14ac:dyDescent="0.25">
      <c r="A212" s="70" t="s">
        <v>97</v>
      </c>
      <c r="B212" s="80" t="s">
        <v>77</v>
      </c>
      <c r="C212" s="29" t="s">
        <v>8</v>
      </c>
      <c r="D212" s="13">
        <f t="shared" ref="D212:D213" si="91">G212+H212+I212+E212+F212</f>
        <v>99.449999999999989</v>
      </c>
      <c r="E212" s="12">
        <f>E213</f>
        <v>66.849999999999994</v>
      </c>
      <c r="F212" s="12">
        <f t="shared" ref="F212:I212" si="92">F213</f>
        <v>0</v>
      </c>
      <c r="G212" s="12">
        <f t="shared" si="92"/>
        <v>17.799999999999997</v>
      </c>
      <c r="H212" s="12">
        <f>H213</f>
        <v>14.8</v>
      </c>
      <c r="I212" s="15">
        <f t="shared" si="92"/>
        <v>0</v>
      </c>
    </row>
    <row r="213" spans="1:9" ht="27.75" customHeight="1" x14ac:dyDescent="0.25">
      <c r="A213" s="72"/>
      <c r="B213" s="80"/>
      <c r="C213" s="60" t="s">
        <v>36</v>
      </c>
      <c r="D213" s="13">
        <f t="shared" si="91"/>
        <v>99.449999999999989</v>
      </c>
      <c r="E213" s="12">
        <f>E215+E217</f>
        <v>66.849999999999994</v>
      </c>
      <c r="F213" s="12">
        <f t="shared" ref="F213:I213" si="93">F215+F217</f>
        <v>0</v>
      </c>
      <c r="G213" s="12">
        <f t="shared" si="93"/>
        <v>17.799999999999997</v>
      </c>
      <c r="H213" s="12">
        <f>H215+H217</f>
        <v>14.8</v>
      </c>
      <c r="I213" s="15">
        <f t="shared" si="93"/>
        <v>0</v>
      </c>
    </row>
    <row r="214" spans="1:9" ht="27" customHeight="1" x14ac:dyDescent="0.25">
      <c r="A214" s="45" t="s">
        <v>98</v>
      </c>
      <c r="B214" s="80" t="s">
        <v>77</v>
      </c>
      <c r="C214" s="29" t="s">
        <v>8</v>
      </c>
      <c r="D214" s="13">
        <f t="shared" si="72"/>
        <v>32.1</v>
      </c>
      <c r="E214" s="12">
        <f>E215</f>
        <v>23</v>
      </c>
      <c r="F214" s="12">
        <f t="shared" ref="F214:I214" si="94">F215</f>
        <v>0</v>
      </c>
      <c r="G214" s="12">
        <f t="shared" si="94"/>
        <v>9.1</v>
      </c>
      <c r="H214" s="12">
        <f t="shared" si="94"/>
        <v>0</v>
      </c>
      <c r="I214" s="15">
        <f t="shared" si="94"/>
        <v>0</v>
      </c>
    </row>
    <row r="215" spans="1:9" ht="56.25" customHeight="1" x14ac:dyDescent="0.25">
      <c r="A215" s="63" t="s">
        <v>85</v>
      </c>
      <c r="B215" s="80"/>
      <c r="C215" s="60" t="s">
        <v>36</v>
      </c>
      <c r="D215" s="13">
        <f t="shared" si="72"/>
        <v>32.1</v>
      </c>
      <c r="E215" s="12">
        <v>23</v>
      </c>
      <c r="F215" s="12">
        <v>0</v>
      </c>
      <c r="G215" s="12">
        <v>9.1</v>
      </c>
      <c r="H215" s="12">
        <v>0</v>
      </c>
      <c r="I215" s="15">
        <v>0</v>
      </c>
    </row>
    <row r="216" spans="1:9" ht="18" customHeight="1" x14ac:dyDescent="0.25">
      <c r="A216" s="45" t="s">
        <v>96</v>
      </c>
      <c r="B216" s="80" t="s">
        <v>77</v>
      </c>
      <c r="C216" s="29" t="s">
        <v>8</v>
      </c>
      <c r="D216" s="13">
        <f t="shared" si="72"/>
        <v>67.349999999999994</v>
      </c>
      <c r="E216" s="12">
        <f>E217</f>
        <v>43.85</v>
      </c>
      <c r="F216" s="12">
        <v>0</v>
      </c>
      <c r="G216" s="12">
        <f>G217</f>
        <v>8.6999999999999993</v>
      </c>
      <c r="H216" s="12">
        <f>H217</f>
        <v>14.8</v>
      </c>
      <c r="I216" s="15">
        <f t="shared" ref="I216" si="95">I217</f>
        <v>0</v>
      </c>
    </row>
    <row r="217" spans="1:9" ht="39.75" customHeight="1" x14ac:dyDescent="0.25">
      <c r="A217" s="63" t="s">
        <v>95</v>
      </c>
      <c r="B217" s="80"/>
      <c r="C217" s="60" t="s">
        <v>36</v>
      </c>
      <c r="D217" s="13">
        <f t="shared" si="72"/>
        <v>67.349999999999994</v>
      </c>
      <c r="E217" s="12">
        <v>43.85</v>
      </c>
      <c r="F217" s="12">
        <v>0</v>
      </c>
      <c r="G217" s="12">
        <v>8.6999999999999993</v>
      </c>
      <c r="H217" s="12">
        <v>14.8</v>
      </c>
      <c r="I217" s="15">
        <v>0</v>
      </c>
    </row>
    <row r="218" spans="1:9" ht="16.5" customHeight="1" x14ac:dyDescent="0.25">
      <c r="A218" s="74" t="s">
        <v>10</v>
      </c>
      <c r="B218" s="70" t="s">
        <v>52</v>
      </c>
      <c r="C218" s="9" t="s">
        <v>8</v>
      </c>
      <c r="D218" s="43">
        <v>63955.73</v>
      </c>
      <c r="E218" s="10">
        <f t="shared" ref="E218" si="96">E219+E220+E221</f>
        <v>11669.98</v>
      </c>
      <c r="F218" s="10">
        <f>F219+F220+F221</f>
        <v>10652.75</v>
      </c>
      <c r="G218" s="10">
        <f>G219+G220+G221</f>
        <v>12848.347999999998</v>
      </c>
      <c r="H218" s="10">
        <f t="shared" ref="H218" si="97">H219+H220+H221</f>
        <v>13865.830999999998</v>
      </c>
      <c r="I218" s="10">
        <f>I219+I220+I221</f>
        <v>14918.816000000001</v>
      </c>
    </row>
    <row r="219" spans="1:9" ht="31.5" customHeight="1" x14ac:dyDescent="0.25">
      <c r="A219" s="74"/>
      <c r="B219" s="71"/>
      <c r="C219" s="44" t="s">
        <v>36</v>
      </c>
      <c r="D219" s="6">
        <f t="shared" si="72"/>
        <v>60949.266999999993</v>
      </c>
      <c r="E219" s="12">
        <f>E223+E227+E255+E276</f>
        <v>10499.89</v>
      </c>
      <c r="F219" s="12">
        <f>F223+F227+F255+F276</f>
        <v>10426.31</v>
      </c>
      <c r="G219" s="12">
        <f>G223+G227+G255+G276</f>
        <v>11574.434999999998</v>
      </c>
      <c r="H219" s="12">
        <f>H223+H227+H255+H276</f>
        <v>13697.825999999999</v>
      </c>
      <c r="I219" s="12">
        <f>I223+I227+I255+I276</f>
        <v>14750.806</v>
      </c>
    </row>
    <row r="220" spans="1:9" ht="17.25" customHeight="1" x14ac:dyDescent="0.25">
      <c r="A220" s="74"/>
      <c r="B220" s="71"/>
      <c r="C220" s="33" t="s">
        <v>27</v>
      </c>
      <c r="D220" s="6">
        <f t="shared" si="72"/>
        <v>3006.4580000000001</v>
      </c>
      <c r="E220" s="15">
        <f>E228+E256</f>
        <v>1170.0899999999999</v>
      </c>
      <c r="F220" s="15">
        <f>F228+F256</f>
        <v>226.44</v>
      </c>
      <c r="G220" s="15">
        <f>G228+G256</f>
        <v>1273.913</v>
      </c>
      <c r="H220" s="12">
        <f t="shared" ref="H220:I220" si="98">H228+H256</f>
        <v>168.005</v>
      </c>
      <c r="I220" s="15">
        <f t="shared" si="98"/>
        <v>168.01</v>
      </c>
    </row>
    <row r="221" spans="1:9" ht="18.75" customHeight="1" x14ac:dyDescent="0.25">
      <c r="A221" s="75"/>
      <c r="B221" s="72"/>
      <c r="C221" s="33" t="s">
        <v>23</v>
      </c>
      <c r="D221" s="6">
        <f t="shared" si="72"/>
        <v>0</v>
      </c>
      <c r="E221" s="15">
        <f t="shared" ref="E221" si="99">E229</f>
        <v>0</v>
      </c>
      <c r="F221" s="12">
        <f>F229</f>
        <v>0</v>
      </c>
      <c r="G221" s="12">
        <f>G229</f>
        <v>0</v>
      </c>
      <c r="H221" s="12">
        <f t="shared" ref="H221:I221" si="100">H229</f>
        <v>0</v>
      </c>
      <c r="I221" s="12">
        <f t="shared" si="100"/>
        <v>0</v>
      </c>
    </row>
    <row r="222" spans="1:9" ht="15" customHeight="1" x14ac:dyDescent="0.25">
      <c r="A222" s="87" t="s">
        <v>11</v>
      </c>
      <c r="B222" s="79" t="s">
        <v>78</v>
      </c>
      <c r="C222" s="53" t="s">
        <v>8</v>
      </c>
      <c r="D222" s="13">
        <f t="shared" si="72"/>
        <v>57205.076000000001</v>
      </c>
      <c r="E222" s="13">
        <f>E223</f>
        <v>9496.7000000000007</v>
      </c>
      <c r="F222" s="13">
        <f>F223</f>
        <v>9476.2800000000007</v>
      </c>
      <c r="G222" s="13">
        <f t="shared" ref="G222:H222" si="101">G223</f>
        <v>10746.325999999999</v>
      </c>
      <c r="H222" s="13">
        <f t="shared" si="101"/>
        <v>12770.66</v>
      </c>
      <c r="I222" s="13">
        <f>I223</f>
        <v>14715.11</v>
      </c>
    </row>
    <row r="223" spans="1:9" ht="27" customHeight="1" x14ac:dyDescent="0.25">
      <c r="A223" s="87"/>
      <c r="B223" s="79"/>
      <c r="C223" s="60" t="s">
        <v>36</v>
      </c>
      <c r="D223" s="13">
        <f t="shared" si="72"/>
        <v>57205.076000000001</v>
      </c>
      <c r="E223" s="12">
        <f>E225</f>
        <v>9496.7000000000007</v>
      </c>
      <c r="F223" s="12">
        <f>F225</f>
        <v>9476.2800000000007</v>
      </c>
      <c r="G223" s="12">
        <f>G225</f>
        <v>10746.325999999999</v>
      </c>
      <c r="H223" s="12">
        <f t="shared" ref="H223" si="102">H225</f>
        <v>12770.66</v>
      </c>
      <c r="I223" s="12">
        <v>14715.11</v>
      </c>
    </row>
    <row r="224" spans="1:9" ht="16.5" customHeight="1" x14ac:dyDescent="0.25">
      <c r="A224" s="79" t="s">
        <v>126</v>
      </c>
      <c r="B224" s="79" t="s">
        <v>78</v>
      </c>
      <c r="C224" s="29" t="s">
        <v>8</v>
      </c>
      <c r="D224" s="13">
        <f t="shared" ref="D224:D289" si="103">G224+H224+I224+E224+F224</f>
        <v>53451.240999999995</v>
      </c>
      <c r="E224" s="13">
        <f>E225</f>
        <v>9496.7000000000007</v>
      </c>
      <c r="F224" s="13">
        <f>F225</f>
        <v>9476.2800000000007</v>
      </c>
      <c r="G224" s="13">
        <f>G225</f>
        <v>10746.325999999999</v>
      </c>
      <c r="H224" s="13">
        <f t="shared" ref="H224:I224" si="104">H225</f>
        <v>12770.66</v>
      </c>
      <c r="I224" s="13">
        <f t="shared" si="104"/>
        <v>10961.275</v>
      </c>
    </row>
    <row r="225" spans="1:9" ht="27.75" customHeight="1" x14ac:dyDescent="0.25">
      <c r="A225" s="79"/>
      <c r="B225" s="79"/>
      <c r="C225" s="60" t="s">
        <v>36</v>
      </c>
      <c r="D225" s="13">
        <f t="shared" si="103"/>
        <v>53451.240999999995</v>
      </c>
      <c r="E225" s="12">
        <v>9496.7000000000007</v>
      </c>
      <c r="F225" s="12">
        <v>9476.2800000000007</v>
      </c>
      <c r="G225" s="12">
        <v>10746.325999999999</v>
      </c>
      <c r="H225" s="12">
        <v>12770.66</v>
      </c>
      <c r="I225" s="15">
        <v>10961.275</v>
      </c>
    </row>
    <row r="226" spans="1:9" ht="14.25" customHeight="1" x14ac:dyDescent="0.25">
      <c r="A226" s="70" t="s">
        <v>12</v>
      </c>
      <c r="B226" s="70" t="s">
        <v>78</v>
      </c>
      <c r="C226" s="29" t="s">
        <v>8</v>
      </c>
      <c r="D226" s="13">
        <f t="shared" si="103"/>
        <v>5228.8090000000002</v>
      </c>
      <c r="E226" s="12">
        <f>E227+E228</f>
        <v>856.05000000000007</v>
      </c>
      <c r="F226" s="12">
        <f t="shared" ref="F226" si="105">F227+F228</f>
        <v>1095.49</v>
      </c>
      <c r="G226" s="12">
        <f>G227+G228+G229</f>
        <v>2008.1419999999998</v>
      </c>
      <c r="H226" s="12">
        <f>H227+H228</f>
        <v>1065.421</v>
      </c>
      <c r="I226" s="12">
        <f>I227+I228</f>
        <v>203.70599999999999</v>
      </c>
    </row>
    <row r="227" spans="1:9" ht="28.5" customHeight="1" x14ac:dyDescent="0.25">
      <c r="A227" s="71"/>
      <c r="B227" s="71"/>
      <c r="C227" s="60" t="s">
        <v>36</v>
      </c>
      <c r="D227" s="13">
        <f t="shared" si="103"/>
        <v>3243.1910000000003</v>
      </c>
      <c r="E227" s="13">
        <f>E231</f>
        <v>706.80000000000007</v>
      </c>
      <c r="F227" s="13">
        <f t="shared" ref="F227" si="106">F231</f>
        <v>869.05000000000007</v>
      </c>
      <c r="G227" s="13">
        <f>G231</f>
        <v>734.22899999999993</v>
      </c>
      <c r="H227" s="13">
        <f>H231</f>
        <v>897.41600000000005</v>
      </c>
      <c r="I227" s="13">
        <f>I231</f>
        <v>35.695999999999998</v>
      </c>
    </row>
    <row r="228" spans="1:9" x14ac:dyDescent="0.25">
      <c r="A228" s="71"/>
      <c r="B228" s="71"/>
      <c r="C228" s="53" t="s">
        <v>27</v>
      </c>
      <c r="D228" s="13">
        <f t="shared" si="103"/>
        <v>1985.6180000000002</v>
      </c>
      <c r="E228" s="13">
        <f>E232</f>
        <v>149.25</v>
      </c>
      <c r="F228" s="13">
        <f t="shared" ref="F228:I228" si="107">F232</f>
        <v>226.44</v>
      </c>
      <c r="G228" s="13">
        <f>G232</f>
        <v>1273.913</v>
      </c>
      <c r="H228" s="13">
        <f t="shared" si="107"/>
        <v>168.005</v>
      </c>
      <c r="I228" s="22">
        <f t="shared" si="107"/>
        <v>168.01</v>
      </c>
    </row>
    <row r="229" spans="1:9" x14ac:dyDescent="0.25">
      <c r="A229" s="72"/>
      <c r="B229" s="72"/>
      <c r="C229" s="53" t="s">
        <v>23</v>
      </c>
      <c r="D229" s="13">
        <f t="shared" si="103"/>
        <v>0</v>
      </c>
      <c r="E229" s="13">
        <v>0</v>
      </c>
      <c r="F229" s="13">
        <f>F233</f>
        <v>0</v>
      </c>
      <c r="G229" s="13">
        <f>G233</f>
        <v>0</v>
      </c>
      <c r="H229" s="13">
        <f>H233</f>
        <v>0</v>
      </c>
      <c r="I229" s="13">
        <v>0</v>
      </c>
    </row>
    <row r="230" spans="1:9" ht="16.5" customHeight="1" x14ac:dyDescent="0.25">
      <c r="A230" s="70" t="s">
        <v>46</v>
      </c>
      <c r="B230" s="70" t="s">
        <v>78</v>
      </c>
      <c r="C230" s="29" t="s">
        <v>8</v>
      </c>
      <c r="D230" s="13">
        <f t="shared" si="103"/>
        <v>5228.8090000000002</v>
      </c>
      <c r="E230" s="13">
        <f>E231+E232</f>
        <v>856.05000000000007</v>
      </c>
      <c r="F230" s="13">
        <f>F231+F232+F233</f>
        <v>1095.49</v>
      </c>
      <c r="G230" s="13">
        <f>G231+G232+G233</f>
        <v>2008.1419999999998</v>
      </c>
      <c r="H230" s="13">
        <f t="shared" ref="H230:I230" si="108">H231+H232+H233</f>
        <v>1065.421</v>
      </c>
      <c r="I230" s="22">
        <f t="shared" si="108"/>
        <v>203.70599999999999</v>
      </c>
    </row>
    <row r="231" spans="1:9" ht="26.4" x14ac:dyDescent="0.25">
      <c r="A231" s="71"/>
      <c r="B231" s="71"/>
      <c r="C231" s="60" t="s">
        <v>36</v>
      </c>
      <c r="D231" s="13">
        <f t="shared" si="103"/>
        <v>3243.1910000000003</v>
      </c>
      <c r="E231" s="35">
        <f t="shared" ref="E231:F231" si="109">E235+E240+E241+E245+E247+E249+E251+E253+E236</f>
        <v>706.80000000000007</v>
      </c>
      <c r="F231" s="35">
        <f t="shared" si="109"/>
        <v>869.05000000000007</v>
      </c>
      <c r="G231" s="35">
        <f>G235+G240+G241+G245+G247+G249+G251+G253+G236</f>
        <v>734.22899999999993</v>
      </c>
      <c r="H231" s="35">
        <f>H235+H243+H245+H247+H249+H251+H253+H236+H240</f>
        <v>897.41600000000005</v>
      </c>
      <c r="I231" s="35">
        <f>I235+I243+I245+I247+I249+I251+I253+I236+I240</f>
        <v>35.695999999999998</v>
      </c>
    </row>
    <row r="232" spans="1:9" x14ac:dyDescent="0.25">
      <c r="A232" s="71"/>
      <c r="B232" s="71"/>
      <c r="C232" s="53" t="s">
        <v>27</v>
      </c>
      <c r="D232" s="13">
        <f t="shared" si="103"/>
        <v>1985.6180000000002</v>
      </c>
      <c r="E232" s="35">
        <f>E237</f>
        <v>149.25</v>
      </c>
      <c r="F232" s="35">
        <f t="shared" ref="F232" si="110">F237</f>
        <v>226.44</v>
      </c>
      <c r="G232" s="35">
        <f>G237+G242</f>
        <v>1273.913</v>
      </c>
      <c r="H232" s="35">
        <f t="shared" ref="H232:I232" si="111">H237+H242</f>
        <v>168.005</v>
      </c>
      <c r="I232" s="37">
        <f t="shared" si="111"/>
        <v>168.01</v>
      </c>
    </row>
    <row r="233" spans="1:9" x14ac:dyDescent="0.25">
      <c r="A233" s="72"/>
      <c r="B233" s="72"/>
      <c r="C233" s="53" t="s">
        <v>23</v>
      </c>
      <c r="D233" s="13">
        <f t="shared" si="103"/>
        <v>0</v>
      </c>
      <c r="E233" s="35">
        <v>0</v>
      </c>
      <c r="F233" s="35">
        <f>F238</f>
        <v>0</v>
      </c>
      <c r="G233" s="35">
        <f>G238+G243</f>
        <v>0</v>
      </c>
      <c r="H233" s="35">
        <f t="shared" ref="H233:I233" si="112">H238+H243</f>
        <v>0</v>
      </c>
      <c r="I233" s="35">
        <f t="shared" si="112"/>
        <v>0</v>
      </c>
    </row>
    <row r="234" spans="1:9" ht="12.75" customHeight="1" x14ac:dyDescent="0.25">
      <c r="A234" s="70" t="s">
        <v>35</v>
      </c>
      <c r="B234" s="70" t="s">
        <v>78</v>
      </c>
      <c r="C234" s="29" t="s">
        <v>8</v>
      </c>
      <c r="D234" s="13">
        <f t="shared" si="103"/>
        <v>2240.8849999999998</v>
      </c>
      <c r="E234" s="13">
        <f>E235+E237+E236</f>
        <v>253.85</v>
      </c>
      <c r="F234" s="13">
        <f t="shared" ref="F234" si="113">F235+F237+F236</f>
        <v>383.40999999999997</v>
      </c>
      <c r="G234" s="13">
        <f>G235+G237+G236+G238</f>
        <v>1107.2179999999998</v>
      </c>
      <c r="H234" s="13">
        <f t="shared" ref="H234" si="114">H235+H237+H236+H238</f>
        <v>323.20100000000002</v>
      </c>
      <c r="I234" s="22">
        <f>I235+I237+I236+I238</f>
        <v>173.20599999999999</v>
      </c>
    </row>
    <row r="235" spans="1:9" ht="26.4" x14ac:dyDescent="0.25">
      <c r="A235" s="71"/>
      <c r="B235" s="71"/>
      <c r="C235" s="60" t="s">
        <v>36</v>
      </c>
      <c r="D235" s="13">
        <f t="shared" si="103"/>
        <v>426.96000000000004</v>
      </c>
      <c r="E235" s="13">
        <v>100</v>
      </c>
      <c r="F235" s="35">
        <v>149.96</v>
      </c>
      <c r="G235" s="35">
        <f>27</f>
        <v>27</v>
      </c>
      <c r="H235" s="35">
        <v>150</v>
      </c>
      <c r="I235" s="37">
        <v>0</v>
      </c>
    </row>
    <row r="236" spans="1:9" ht="39.75" customHeight="1" x14ac:dyDescent="0.25">
      <c r="A236" s="71"/>
      <c r="B236" s="71"/>
      <c r="C236" s="60" t="s">
        <v>48</v>
      </c>
      <c r="D236" s="13">
        <f t="shared" si="103"/>
        <v>27.320999999999998</v>
      </c>
      <c r="E236" s="13">
        <v>4.5999999999999996</v>
      </c>
      <c r="F236" s="35">
        <v>7.01</v>
      </c>
      <c r="G236" s="35">
        <v>5.319</v>
      </c>
      <c r="H236" s="35">
        <v>5.1959999999999997</v>
      </c>
      <c r="I236" s="37">
        <v>5.1959999999999997</v>
      </c>
    </row>
    <row r="237" spans="1:9" x14ac:dyDescent="0.25">
      <c r="A237" s="71"/>
      <c r="B237" s="71"/>
      <c r="C237" s="53" t="s">
        <v>27</v>
      </c>
      <c r="D237" s="13">
        <f t="shared" si="103"/>
        <v>1786.604</v>
      </c>
      <c r="E237" s="13">
        <v>149.25</v>
      </c>
      <c r="F237" s="35">
        <v>226.44</v>
      </c>
      <c r="G237" s="35">
        <f>171.984+(902.915)</f>
        <v>1074.8989999999999</v>
      </c>
      <c r="H237" s="35">
        <v>168.005</v>
      </c>
      <c r="I237" s="37">
        <v>168.01</v>
      </c>
    </row>
    <row r="238" spans="1:9" ht="16.5" customHeight="1" x14ac:dyDescent="0.25">
      <c r="A238" s="72"/>
      <c r="B238" s="72"/>
      <c r="C238" s="53" t="s">
        <v>23</v>
      </c>
      <c r="D238" s="13">
        <f t="shared" si="103"/>
        <v>0</v>
      </c>
      <c r="E238" s="13">
        <v>0</v>
      </c>
      <c r="F238" s="35">
        <v>0</v>
      </c>
      <c r="G238" s="35">
        <v>0</v>
      </c>
      <c r="H238" s="35">
        <v>0</v>
      </c>
      <c r="I238" s="37">
        <v>0</v>
      </c>
    </row>
    <row r="239" spans="1:9" ht="19.5" customHeight="1" x14ac:dyDescent="0.25">
      <c r="A239" s="70" t="s">
        <v>40</v>
      </c>
      <c r="B239" s="79" t="s">
        <v>79</v>
      </c>
      <c r="C239" s="29" t="s">
        <v>8</v>
      </c>
      <c r="D239" s="13">
        <f t="shared" si="103"/>
        <v>549.99800000000005</v>
      </c>
      <c r="E239" s="13">
        <f t="shared" ref="E239:F239" si="115">E243+E242+E241+E240</f>
        <v>75</v>
      </c>
      <c r="F239" s="13">
        <f t="shared" si="115"/>
        <v>75</v>
      </c>
      <c r="G239" s="13">
        <f>G243+G242+G241+G240</f>
        <v>294.99800000000005</v>
      </c>
      <c r="H239" s="13">
        <f t="shared" ref="H239:I239" si="116">H243+H242+H241+H240</f>
        <v>105</v>
      </c>
      <c r="I239" s="22">
        <f t="shared" si="116"/>
        <v>0</v>
      </c>
    </row>
    <row r="240" spans="1:9" ht="28.5" customHeight="1" x14ac:dyDescent="0.25">
      <c r="A240" s="71"/>
      <c r="B240" s="79"/>
      <c r="C240" s="60" t="s">
        <v>36</v>
      </c>
      <c r="D240" s="13">
        <f t="shared" ref="D240:D243" si="117">G240+H240+I240+E240+F240</f>
        <v>350</v>
      </c>
      <c r="E240" s="13">
        <v>75</v>
      </c>
      <c r="F240" s="35">
        <v>75</v>
      </c>
      <c r="G240" s="35">
        <v>95</v>
      </c>
      <c r="H240" s="35">
        <v>105</v>
      </c>
      <c r="I240" s="37">
        <v>0</v>
      </c>
    </row>
    <row r="241" spans="1:9" ht="42" customHeight="1" x14ac:dyDescent="0.25">
      <c r="A241" s="71"/>
      <c r="B241" s="79"/>
      <c r="C241" s="60" t="s">
        <v>48</v>
      </c>
      <c r="D241" s="13">
        <f t="shared" si="117"/>
        <v>0.98399999999999999</v>
      </c>
      <c r="E241" s="13">
        <v>0</v>
      </c>
      <c r="F241" s="35">
        <v>0</v>
      </c>
      <c r="G241" s="35">
        <v>0.98399999999999999</v>
      </c>
      <c r="H241" s="35">
        <v>0</v>
      </c>
      <c r="I241" s="37">
        <v>0</v>
      </c>
    </row>
    <row r="242" spans="1:9" ht="16.5" customHeight="1" x14ac:dyDescent="0.25">
      <c r="A242" s="71"/>
      <c r="B242" s="79"/>
      <c r="C242" s="53" t="s">
        <v>27</v>
      </c>
      <c r="D242" s="13">
        <f t="shared" si="117"/>
        <v>199.01400000000001</v>
      </c>
      <c r="E242" s="13">
        <v>0</v>
      </c>
      <c r="F242" s="35">
        <v>0</v>
      </c>
      <c r="G242" s="35">
        <f>31.842+(167.172)</f>
        <v>199.01400000000001</v>
      </c>
      <c r="H242" s="35">
        <v>0</v>
      </c>
      <c r="I242" s="37">
        <v>0</v>
      </c>
    </row>
    <row r="243" spans="1:9" ht="19.5" customHeight="1" x14ac:dyDescent="0.25">
      <c r="A243" s="72"/>
      <c r="B243" s="79"/>
      <c r="C243" s="53" t="s">
        <v>23</v>
      </c>
      <c r="D243" s="13">
        <f t="shared" si="117"/>
        <v>0</v>
      </c>
      <c r="E243" s="13">
        <v>0</v>
      </c>
      <c r="F243" s="35">
        <v>0</v>
      </c>
      <c r="G243" s="35">
        <v>0</v>
      </c>
      <c r="H243" s="35">
        <v>0</v>
      </c>
      <c r="I243" s="37">
        <v>0</v>
      </c>
    </row>
    <row r="244" spans="1:9" ht="15.75" customHeight="1" x14ac:dyDescent="0.25">
      <c r="A244" s="70" t="s">
        <v>65</v>
      </c>
      <c r="B244" s="79" t="s">
        <v>78</v>
      </c>
      <c r="C244" s="29" t="s">
        <v>8</v>
      </c>
      <c r="D244" s="13">
        <f t="shared" si="103"/>
        <v>1459.5309999999999</v>
      </c>
      <c r="E244" s="64">
        <f>E245</f>
        <v>339.85</v>
      </c>
      <c r="F244" s="13">
        <f>F245</f>
        <v>349.89</v>
      </c>
      <c r="G244" s="35">
        <f>G245</f>
        <v>379.92099999999999</v>
      </c>
      <c r="H244" s="35">
        <f t="shared" ref="H244:I244" si="118">H245</f>
        <v>389.87</v>
      </c>
      <c r="I244" s="37">
        <f t="shared" si="118"/>
        <v>0</v>
      </c>
    </row>
    <row r="245" spans="1:9" ht="26.4" x14ac:dyDescent="0.25">
      <c r="A245" s="72"/>
      <c r="B245" s="79"/>
      <c r="C245" s="60" t="s">
        <v>36</v>
      </c>
      <c r="D245" s="13">
        <f t="shared" si="103"/>
        <v>1459.5309999999999</v>
      </c>
      <c r="E245" s="64">
        <v>339.85</v>
      </c>
      <c r="F245" s="13">
        <v>349.89</v>
      </c>
      <c r="G245" s="35">
        <v>379.92099999999999</v>
      </c>
      <c r="H245" s="13">
        <v>389.87</v>
      </c>
      <c r="I245" s="37">
        <v>0</v>
      </c>
    </row>
    <row r="246" spans="1:9" x14ac:dyDescent="0.25">
      <c r="A246" s="70" t="s">
        <v>43</v>
      </c>
      <c r="B246" s="79" t="s">
        <v>78</v>
      </c>
      <c r="C246" s="29" t="s">
        <v>8</v>
      </c>
      <c r="D246" s="13">
        <f t="shared" si="103"/>
        <v>309.01900000000001</v>
      </c>
      <c r="E246" s="64">
        <f>E247</f>
        <v>40.11</v>
      </c>
      <c r="F246" s="64">
        <f t="shared" ref="F246:I246" si="119">F247</f>
        <v>128.72999999999999</v>
      </c>
      <c r="G246" s="64">
        <f t="shared" si="119"/>
        <v>69.328999999999994</v>
      </c>
      <c r="H246" s="64">
        <f t="shared" si="119"/>
        <v>70.849999999999994</v>
      </c>
      <c r="I246" s="42">
        <f t="shared" si="119"/>
        <v>0</v>
      </c>
    </row>
    <row r="247" spans="1:9" ht="26.25" customHeight="1" x14ac:dyDescent="0.25">
      <c r="A247" s="72"/>
      <c r="B247" s="79"/>
      <c r="C247" s="60" t="s">
        <v>36</v>
      </c>
      <c r="D247" s="13">
        <f t="shared" si="103"/>
        <v>309.01900000000001</v>
      </c>
      <c r="E247" s="64">
        <v>40.11</v>
      </c>
      <c r="F247" s="13">
        <v>128.72999999999999</v>
      </c>
      <c r="G247" s="35">
        <v>69.328999999999994</v>
      </c>
      <c r="H247" s="13">
        <v>70.849999999999994</v>
      </c>
      <c r="I247" s="37">
        <v>0</v>
      </c>
    </row>
    <row r="248" spans="1:9" ht="18" customHeight="1" x14ac:dyDescent="0.25">
      <c r="A248" s="70" t="s">
        <v>41</v>
      </c>
      <c r="B248" s="79" t="s">
        <v>78</v>
      </c>
      <c r="C248" s="29" t="s">
        <v>8</v>
      </c>
      <c r="D248" s="13">
        <f t="shared" si="103"/>
        <v>0</v>
      </c>
      <c r="E248" s="35">
        <f>E249</f>
        <v>0</v>
      </c>
      <c r="F248" s="35">
        <f>F249</f>
        <v>0</v>
      </c>
      <c r="G248" s="35">
        <f>G249</f>
        <v>0</v>
      </c>
      <c r="H248" s="35">
        <f>H249</f>
        <v>0</v>
      </c>
      <c r="I248" s="37">
        <f>I249</f>
        <v>0</v>
      </c>
    </row>
    <row r="249" spans="1:9" ht="32.25" customHeight="1" x14ac:dyDescent="0.25">
      <c r="A249" s="72"/>
      <c r="B249" s="79"/>
      <c r="C249" s="60" t="s">
        <v>36</v>
      </c>
      <c r="D249" s="13">
        <f t="shared" si="103"/>
        <v>0</v>
      </c>
      <c r="E249" s="35">
        <v>0</v>
      </c>
      <c r="F249" s="35">
        <v>0</v>
      </c>
      <c r="G249" s="35">
        <v>0</v>
      </c>
      <c r="H249" s="35">
        <v>0</v>
      </c>
      <c r="I249" s="37">
        <v>0</v>
      </c>
    </row>
    <row r="250" spans="1:9" x14ac:dyDescent="0.25">
      <c r="A250" s="70" t="s">
        <v>168</v>
      </c>
      <c r="B250" s="79" t="s">
        <v>79</v>
      </c>
      <c r="C250" s="29" t="s">
        <v>8</v>
      </c>
      <c r="D250" s="13">
        <f t="shared" si="103"/>
        <v>59.747999999999998</v>
      </c>
      <c r="E250" s="35">
        <f>E251</f>
        <v>2.5</v>
      </c>
      <c r="F250" s="35">
        <f t="shared" ref="F250:I250" si="120">F251</f>
        <v>13.5</v>
      </c>
      <c r="G250" s="35">
        <f t="shared" si="120"/>
        <v>1.748</v>
      </c>
      <c r="H250" s="35">
        <f t="shared" si="120"/>
        <v>11.5</v>
      </c>
      <c r="I250" s="35">
        <f t="shared" si="120"/>
        <v>30.5</v>
      </c>
    </row>
    <row r="251" spans="1:9" ht="27" customHeight="1" x14ac:dyDescent="0.25">
      <c r="A251" s="72"/>
      <c r="B251" s="79"/>
      <c r="C251" s="60" t="s">
        <v>36</v>
      </c>
      <c r="D251" s="13">
        <f t="shared" si="103"/>
        <v>59.747999999999998</v>
      </c>
      <c r="E251" s="35">
        <v>2.5</v>
      </c>
      <c r="F251" s="35">
        <v>13.5</v>
      </c>
      <c r="G251" s="35">
        <v>1.748</v>
      </c>
      <c r="H251" s="35">
        <v>11.5</v>
      </c>
      <c r="I251" s="37">
        <v>30.5</v>
      </c>
    </row>
    <row r="252" spans="1:9" ht="19.5" customHeight="1" x14ac:dyDescent="0.25">
      <c r="A252" s="70" t="s">
        <v>42</v>
      </c>
      <c r="B252" s="79" t="s">
        <v>79</v>
      </c>
      <c r="C252" s="29" t="s">
        <v>8</v>
      </c>
      <c r="D252" s="13">
        <f t="shared" si="103"/>
        <v>609.62800000000004</v>
      </c>
      <c r="E252" s="35">
        <f>E253</f>
        <v>144.74</v>
      </c>
      <c r="F252" s="35">
        <f t="shared" ref="F252:I252" si="121">F253</f>
        <v>144.96</v>
      </c>
      <c r="G252" s="35">
        <f t="shared" si="121"/>
        <v>154.928</v>
      </c>
      <c r="H252" s="35">
        <f t="shared" si="121"/>
        <v>165</v>
      </c>
      <c r="I252" s="37">
        <f t="shared" si="121"/>
        <v>0</v>
      </c>
    </row>
    <row r="253" spans="1:9" ht="28.5" customHeight="1" x14ac:dyDescent="0.25">
      <c r="A253" s="72"/>
      <c r="B253" s="79"/>
      <c r="C253" s="60" t="s">
        <v>36</v>
      </c>
      <c r="D253" s="13">
        <f t="shared" si="103"/>
        <v>609.62800000000004</v>
      </c>
      <c r="E253" s="35">
        <v>144.74</v>
      </c>
      <c r="F253" s="35">
        <v>144.96</v>
      </c>
      <c r="G253" s="35">
        <v>154.928</v>
      </c>
      <c r="H253" s="35">
        <v>165</v>
      </c>
      <c r="I253" s="37">
        <v>0</v>
      </c>
    </row>
    <row r="254" spans="1:9" ht="23.25" customHeight="1" x14ac:dyDescent="0.25">
      <c r="A254" s="70" t="s">
        <v>22</v>
      </c>
      <c r="B254" s="70" t="s">
        <v>78</v>
      </c>
      <c r="C254" s="29" t="s">
        <v>8</v>
      </c>
      <c r="D254" s="13">
        <f t="shared" si="103"/>
        <v>1304.9899999999998</v>
      </c>
      <c r="E254" s="13">
        <f>E255+E256</f>
        <v>1297.6699999999998</v>
      </c>
      <c r="F254" s="13">
        <f>F255+F256</f>
        <v>7.32</v>
      </c>
      <c r="G254" s="13">
        <f t="shared" ref="G254:I254" si="122">G255+G256</f>
        <v>0</v>
      </c>
      <c r="H254" s="13">
        <f t="shared" si="122"/>
        <v>0</v>
      </c>
      <c r="I254" s="22">
        <f t="shared" si="122"/>
        <v>0</v>
      </c>
    </row>
    <row r="255" spans="1:9" ht="26.4" x14ac:dyDescent="0.25">
      <c r="A255" s="71"/>
      <c r="B255" s="71"/>
      <c r="C255" s="60" t="s">
        <v>36</v>
      </c>
      <c r="D255" s="13">
        <f t="shared" si="103"/>
        <v>284.14999999999998</v>
      </c>
      <c r="E255" s="12">
        <f t="shared" ref="E255" si="123">E261+E264+E267+E270+E273+E258</f>
        <v>276.83</v>
      </c>
      <c r="F255" s="12">
        <f>F261+F264+F267+F270+F273+F258</f>
        <v>7.32</v>
      </c>
      <c r="G255" s="12">
        <f t="shared" ref="G255:I255" si="124">G261+G264+G267+G270+G273+G258</f>
        <v>0</v>
      </c>
      <c r="H255" s="12">
        <f t="shared" si="124"/>
        <v>0</v>
      </c>
      <c r="I255" s="15">
        <f t="shared" si="124"/>
        <v>0</v>
      </c>
    </row>
    <row r="256" spans="1:9" x14ac:dyDescent="0.25">
      <c r="A256" s="72"/>
      <c r="B256" s="72"/>
      <c r="C256" s="53" t="s">
        <v>26</v>
      </c>
      <c r="D256" s="13">
        <f t="shared" si="103"/>
        <v>1020.8399999999999</v>
      </c>
      <c r="E256" s="12">
        <f>E262+E265+E268</f>
        <v>1020.8399999999999</v>
      </c>
      <c r="F256" s="12">
        <f t="shared" ref="F256:G256" si="125">F262+F265</f>
        <v>0</v>
      </c>
      <c r="G256" s="12">
        <f t="shared" si="125"/>
        <v>0</v>
      </c>
      <c r="H256" s="12">
        <f t="shared" ref="H256:I256" si="126">H262+H265</f>
        <v>0</v>
      </c>
      <c r="I256" s="12">
        <f t="shared" si="126"/>
        <v>0</v>
      </c>
    </row>
    <row r="257" spans="1:9" ht="16.5" customHeight="1" x14ac:dyDescent="0.25">
      <c r="A257" s="81" t="s">
        <v>84</v>
      </c>
      <c r="B257" s="70" t="s">
        <v>78</v>
      </c>
      <c r="C257" s="29" t="s">
        <v>8</v>
      </c>
      <c r="D257" s="6">
        <f t="shared" si="103"/>
        <v>0</v>
      </c>
      <c r="E257" s="15">
        <f>E258+E259</f>
        <v>0</v>
      </c>
      <c r="F257" s="15">
        <f>F258</f>
        <v>0</v>
      </c>
      <c r="G257" s="12">
        <f>G258</f>
        <v>0</v>
      </c>
      <c r="H257" s="12">
        <f t="shared" ref="H257:I257" si="127">H258</f>
        <v>0</v>
      </c>
      <c r="I257" s="12">
        <f t="shared" si="127"/>
        <v>0</v>
      </c>
    </row>
    <row r="258" spans="1:9" ht="16.5" customHeight="1" x14ac:dyDescent="0.25">
      <c r="A258" s="82"/>
      <c r="B258" s="71"/>
      <c r="C258" s="55" t="s">
        <v>36</v>
      </c>
      <c r="D258" s="6">
        <f t="shared" si="103"/>
        <v>0</v>
      </c>
      <c r="E258" s="15">
        <v>0</v>
      </c>
      <c r="F258" s="15">
        <v>0</v>
      </c>
      <c r="G258" s="15">
        <v>0</v>
      </c>
      <c r="H258" s="12">
        <v>0</v>
      </c>
      <c r="I258" s="15">
        <v>0</v>
      </c>
    </row>
    <row r="259" spans="1:9" ht="16.5" customHeight="1" x14ac:dyDescent="0.25">
      <c r="A259" s="83"/>
      <c r="B259" s="72"/>
      <c r="C259" s="53" t="s">
        <v>26</v>
      </c>
      <c r="D259" s="6">
        <f t="shared" si="103"/>
        <v>0</v>
      </c>
      <c r="E259" s="15">
        <v>0</v>
      </c>
      <c r="F259" s="15">
        <v>0</v>
      </c>
      <c r="G259" s="15">
        <v>0</v>
      </c>
      <c r="H259" s="12">
        <v>0</v>
      </c>
      <c r="I259" s="15">
        <v>0</v>
      </c>
    </row>
    <row r="260" spans="1:9" ht="17.25" customHeight="1" x14ac:dyDescent="0.25">
      <c r="A260" s="81" t="s">
        <v>89</v>
      </c>
      <c r="B260" s="70" t="s">
        <v>78</v>
      </c>
      <c r="C260" s="29" t="s">
        <v>8</v>
      </c>
      <c r="D260" s="6">
        <f t="shared" si="103"/>
        <v>100</v>
      </c>
      <c r="E260" s="15">
        <f>E261+E262</f>
        <v>100</v>
      </c>
      <c r="F260" s="15">
        <f>F261</f>
        <v>0</v>
      </c>
      <c r="G260" s="15">
        <f>G261</f>
        <v>0</v>
      </c>
      <c r="H260" s="12">
        <f>H261</f>
        <v>0</v>
      </c>
      <c r="I260" s="15">
        <f>I261</f>
        <v>0</v>
      </c>
    </row>
    <row r="261" spans="1:9" ht="25.5" customHeight="1" x14ac:dyDescent="0.25">
      <c r="A261" s="82"/>
      <c r="B261" s="71"/>
      <c r="C261" s="44" t="s">
        <v>36</v>
      </c>
      <c r="D261" s="6">
        <f t="shared" si="103"/>
        <v>0.56999999999999995</v>
      </c>
      <c r="E261" s="15">
        <v>0.56999999999999995</v>
      </c>
      <c r="F261" s="15">
        <v>0</v>
      </c>
      <c r="G261" s="15">
        <v>0</v>
      </c>
      <c r="H261" s="12">
        <v>0</v>
      </c>
      <c r="I261" s="15">
        <v>0</v>
      </c>
    </row>
    <row r="262" spans="1:9" ht="14.25" customHeight="1" x14ac:dyDescent="0.25">
      <c r="A262" s="83"/>
      <c r="B262" s="72"/>
      <c r="C262" s="41" t="s">
        <v>26</v>
      </c>
      <c r="D262" s="6">
        <f t="shared" si="103"/>
        <v>99.43</v>
      </c>
      <c r="E262" s="15">
        <v>99.43</v>
      </c>
      <c r="F262" s="15">
        <v>0</v>
      </c>
      <c r="G262" s="15">
        <v>0</v>
      </c>
      <c r="H262" s="12">
        <v>0</v>
      </c>
      <c r="I262" s="15">
        <v>0</v>
      </c>
    </row>
    <row r="263" spans="1:9" ht="17.25" customHeight="1" x14ac:dyDescent="0.25">
      <c r="A263" s="70" t="s">
        <v>73</v>
      </c>
      <c r="B263" s="70" t="s">
        <v>78</v>
      </c>
      <c r="C263" s="29" t="s">
        <v>8</v>
      </c>
      <c r="D263" s="6">
        <f t="shared" si="103"/>
        <v>240.68</v>
      </c>
      <c r="E263" s="15">
        <f>E264+E265</f>
        <v>233.36</v>
      </c>
      <c r="F263" s="15">
        <f t="shared" ref="F263:G263" si="128">F264+F265</f>
        <v>7.32</v>
      </c>
      <c r="G263" s="15">
        <f t="shared" si="128"/>
        <v>0</v>
      </c>
      <c r="H263" s="12">
        <f t="shared" ref="H263:I263" si="129">H264+H265</f>
        <v>0</v>
      </c>
      <c r="I263" s="15">
        <f t="shared" si="129"/>
        <v>0</v>
      </c>
    </row>
    <row r="264" spans="1:9" ht="30" customHeight="1" x14ac:dyDescent="0.25">
      <c r="A264" s="71"/>
      <c r="B264" s="71"/>
      <c r="C264" s="44" t="s">
        <v>36</v>
      </c>
      <c r="D264" s="6">
        <f t="shared" si="103"/>
        <v>240.68</v>
      </c>
      <c r="E264" s="15">
        <v>233.36</v>
      </c>
      <c r="F264" s="15">
        <v>7.32</v>
      </c>
      <c r="G264" s="15">
        <v>0</v>
      </c>
      <c r="H264" s="12">
        <v>0</v>
      </c>
      <c r="I264" s="15">
        <v>0</v>
      </c>
    </row>
    <row r="265" spans="1:9" ht="33.75" customHeight="1" x14ac:dyDescent="0.25">
      <c r="A265" s="72"/>
      <c r="B265" s="72"/>
      <c r="C265" s="41" t="s">
        <v>26</v>
      </c>
      <c r="D265" s="6">
        <f t="shared" si="103"/>
        <v>0</v>
      </c>
      <c r="E265" s="12">
        <v>0</v>
      </c>
      <c r="F265" s="15">
        <v>0</v>
      </c>
      <c r="G265" s="15">
        <v>0</v>
      </c>
      <c r="H265" s="12">
        <v>0</v>
      </c>
      <c r="I265" s="15">
        <v>0</v>
      </c>
    </row>
    <row r="266" spans="1:9" ht="18.75" customHeight="1" x14ac:dyDescent="0.25">
      <c r="A266" s="70" t="s">
        <v>71</v>
      </c>
      <c r="B266" s="70" t="s">
        <v>78</v>
      </c>
      <c r="C266" s="29" t="s">
        <v>8</v>
      </c>
      <c r="D266" s="6">
        <f t="shared" si="103"/>
        <v>949.91</v>
      </c>
      <c r="E266" s="12">
        <f>E267+E268</f>
        <v>949.91</v>
      </c>
      <c r="F266" s="15">
        <f t="shared" ref="F266:G266" si="130">F267+F268</f>
        <v>0</v>
      </c>
      <c r="G266" s="15">
        <f t="shared" si="130"/>
        <v>0</v>
      </c>
      <c r="H266" s="12">
        <f t="shared" ref="H266:I266" si="131">H267+H268</f>
        <v>0</v>
      </c>
      <c r="I266" s="15">
        <f t="shared" si="131"/>
        <v>0</v>
      </c>
    </row>
    <row r="267" spans="1:9" ht="28.5" customHeight="1" x14ac:dyDescent="0.25">
      <c r="A267" s="71"/>
      <c r="B267" s="71"/>
      <c r="C267" s="48" t="s">
        <v>36</v>
      </c>
      <c r="D267" s="6">
        <f t="shared" si="103"/>
        <v>28.5</v>
      </c>
      <c r="E267" s="12">
        <v>28.5</v>
      </c>
      <c r="F267" s="15">
        <v>0</v>
      </c>
      <c r="G267" s="15">
        <v>0</v>
      </c>
      <c r="H267" s="12">
        <v>0</v>
      </c>
      <c r="I267" s="15">
        <v>0</v>
      </c>
    </row>
    <row r="268" spans="1:9" ht="14.25" customHeight="1" x14ac:dyDescent="0.25">
      <c r="A268" s="72"/>
      <c r="B268" s="72"/>
      <c r="C268" s="47" t="s">
        <v>26</v>
      </c>
      <c r="D268" s="6">
        <f t="shared" si="103"/>
        <v>921.41</v>
      </c>
      <c r="E268" s="12">
        <v>921.41</v>
      </c>
      <c r="F268" s="15">
        <v>0</v>
      </c>
      <c r="G268" s="15">
        <v>0</v>
      </c>
      <c r="H268" s="12">
        <v>0</v>
      </c>
      <c r="I268" s="15">
        <v>0</v>
      </c>
    </row>
    <row r="269" spans="1:9" ht="15.75" customHeight="1" x14ac:dyDescent="0.25">
      <c r="A269" s="70" t="s">
        <v>133</v>
      </c>
      <c r="B269" s="70" t="s">
        <v>78</v>
      </c>
      <c r="C269" s="29" t="s">
        <v>8</v>
      </c>
      <c r="D269" s="13">
        <f t="shared" si="103"/>
        <v>0</v>
      </c>
      <c r="E269" s="12">
        <v>0</v>
      </c>
      <c r="F269" s="12">
        <f>F270</f>
        <v>0</v>
      </c>
      <c r="G269" s="12">
        <f>G270</f>
        <v>0</v>
      </c>
      <c r="H269" s="12">
        <f>H270</f>
        <v>0</v>
      </c>
      <c r="I269" s="15">
        <f>I270</f>
        <v>0</v>
      </c>
    </row>
    <row r="270" spans="1:9" ht="27.75" customHeight="1" x14ac:dyDescent="0.25">
      <c r="A270" s="71"/>
      <c r="B270" s="71"/>
      <c r="C270" s="60" t="s">
        <v>49</v>
      </c>
      <c r="D270" s="13">
        <f t="shared" si="103"/>
        <v>0</v>
      </c>
      <c r="E270" s="12">
        <v>0</v>
      </c>
      <c r="F270" s="12">
        <v>0</v>
      </c>
      <c r="G270" s="12">
        <v>0</v>
      </c>
      <c r="H270" s="12">
        <v>0</v>
      </c>
      <c r="I270" s="15">
        <v>0</v>
      </c>
    </row>
    <row r="271" spans="1:9" ht="15.75" customHeight="1" x14ac:dyDescent="0.25">
      <c r="A271" s="72"/>
      <c r="B271" s="72"/>
      <c r="C271" s="53" t="s">
        <v>26</v>
      </c>
      <c r="D271" s="13">
        <f t="shared" si="103"/>
        <v>0</v>
      </c>
      <c r="E271" s="12">
        <v>0</v>
      </c>
      <c r="F271" s="12">
        <v>0</v>
      </c>
      <c r="G271" s="12">
        <v>0</v>
      </c>
      <c r="H271" s="12">
        <v>0</v>
      </c>
      <c r="I271" s="15">
        <v>0</v>
      </c>
    </row>
    <row r="272" spans="1:9" ht="15.75" customHeight="1" x14ac:dyDescent="0.25">
      <c r="A272" s="70" t="s">
        <v>88</v>
      </c>
      <c r="B272" s="70" t="s">
        <v>78</v>
      </c>
      <c r="C272" s="29" t="s">
        <v>8</v>
      </c>
      <c r="D272" s="13">
        <f t="shared" si="103"/>
        <v>14.4</v>
      </c>
      <c r="E272" s="12">
        <f>E273+E274</f>
        <v>14.4</v>
      </c>
      <c r="F272" s="12">
        <f t="shared" ref="F272:I272" si="132">F273+F274</f>
        <v>0</v>
      </c>
      <c r="G272" s="12">
        <f t="shared" si="132"/>
        <v>0</v>
      </c>
      <c r="H272" s="12">
        <f t="shared" si="132"/>
        <v>0</v>
      </c>
      <c r="I272" s="15">
        <f t="shared" si="132"/>
        <v>0</v>
      </c>
    </row>
    <row r="273" spans="1:9" ht="30" customHeight="1" x14ac:dyDescent="0.25">
      <c r="A273" s="71"/>
      <c r="B273" s="71"/>
      <c r="C273" s="60" t="s">
        <v>36</v>
      </c>
      <c r="D273" s="13">
        <f t="shared" si="103"/>
        <v>14.4</v>
      </c>
      <c r="E273" s="12">
        <v>14.4</v>
      </c>
      <c r="F273" s="12">
        <v>0</v>
      </c>
      <c r="G273" s="12">
        <v>0</v>
      </c>
      <c r="H273" s="12">
        <v>0</v>
      </c>
      <c r="I273" s="15">
        <v>0</v>
      </c>
    </row>
    <row r="274" spans="1:9" ht="18.75" customHeight="1" x14ac:dyDescent="0.25">
      <c r="A274" s="72"/>
      <c r="B274" s="72"/>
      <c r="C274" s="53" t="s">
        <v>26</v>
      </c>
      <c r="D274" s="13">
        <f t="shared" si="103"/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</row>
    <row r="275" spans="1:9" ht="16.5" customHeight="1" x14ac:dyDescent="0.25">
      <c r="A275" s="100" t="s">
        <v>127</v>
      </c>
      <c r="B275" s="70" t="s">
        <v>78</v>
      </c>
      <c r="C275" s="29" t="s">
        <v>8</v>
      </c>
      <c r="D275" s="13">
        <f t="shared" si="103"/>
        <v>216.85</v>
      </c>
      <c r="E275" s="13">
        <f>E276</f>
        <v>19.560000000000002</v>
      </c>
      <c r="F275" s="13">
        <f>F276</f>
        <v>73.66</v>
      </c>
      <c r="G275" s="13">
        <f>G276</f>
        <v>93.88</v>
      </c>
      <c r="H275" s="13">
        <f>H276</f>
        <v>29.75</v>
      </c>
      <c r="I275" s="22">
        <f t="shared" ref="I275" si="133">I276</f>
        <v>0</v>
      </c>
    </row>
    <row r="276" spans="1:9" ht="27" customHeight="1" x14ac:dyDescent="0.25">
      <c r="A276" s="101"/>
      <c r="B276" s="72"/>
      <c r="C276" s="60" t="s">
        <v>36</v>
      </c>
      <c r="D276" s="13">
        <f t="shared" si="103"/>
        <v>216.85</v>
      </c>
      <c r="E276" s="12">
        <f t="shared" ref="E276:F276" si="134">E278+E280+E282</f>
        <v>19.560000000000002</v>
      </c>
      <c r="F276" s="12">
        <f t="shared" si="134"/>
        <v>73.66</v>
      </c>
      <c r="G276" s="12">
        <f>G278+G280+G282</f>
        <v>93.88</v>
      </c>
      <c r="H276" s="12">
        <f>H278+H280+H282</f>
        <v>29.75</v>
      </c>
      <c r="I276" s="15">
        <f t="shared" ref="I276" si="135">I278+I280+I282</f>
        <v>0</v>
      </c>
    </row>
    <row r="277" spans="1:9" ht="40.5" customHeight="1" x14ac:dyDescent="0.25">
      <c r="A277" s="91" t="s">
        <v>131</v>
      </c>
      <c r="B277" s="79" t="s">
        <v>78</v>
      </c>
      <c r="C277" s="29" t="s">
        <v>8</v>
      </c>
      <c r="D277" s="13">
        <f t="shared" si="103"/>
        <v>176.34</v>
      </c>
      <c r="E277" s="12">
        <f>E278</f>
        <v>6</v>
      </c>
      <c r="F277" s="12">
        <f>F278</f>
        <v>63.26</v>
      </c>
      <c r="G277" s="12">
        <f>G278</f>
        <v>93.88</v>
      </c>
      <c r="H277" s="12">
        <f t="shared" ref="H277:I277" si="136">H278</f>
        <v>13.2</v>
      </c>
      <c r="I277" s="15">
        <f t="shared" si="136"/>
        <v>0</v>
      </c>
    </row>
    <row r="278" spans="1:9" ht="49.5" customHeight="1" x14ac:dyDescent="0.25">
      <c r="A278" s="91"/>
      <c r="B278" s="79"/>
      <c r="C278" s="60" t="s">
        <v>36</v>
      </c>
      <c r="D278" s="13">
        <f t="shared" si="103"/>
        <v>176.34</v>
      </c>
      <c r="E278" s="12">
        <v>6</v>
      </c>
      <c r="F278" s="12">
        <v>63.26</v>
      </c>
      <c r="G278" s="12">
        <v>93.88</v>
      </c>
      <c r="H278" s="12">
        <v>13.2</v>
      </c>
      <c r="I278" s="15">
        <v>0</v>
      </c>
    </row>
    <row r="279" spans="1:9" ht="40.5" customHeight="1" x14ac:dyDescent="0.25">
      <c r="A279" s="91" t="s">
        <v>47</v>
      </c>
      <c r="B279" s="79" t="s">
        <v>78</v>
      </c>
      <c r="C279" s="29" t="s">
        <v>8</v>
      </c>
      <c r="D279" s="13">
        <f t="shared" si="103"/>
        <v>13.56</v>
      </c>
      <c r="E279" s="12">
        <f>E280</f>
        <v>13.56</v>
      </c>
      <c r="F279" s="12">
        <f t="shared" ref="F279:I279" si="137">F280</f>
        <v>0</v>
      </c>
      <c r="G279" s="12">
        <f t="shared" si="137"/>
        <v>0</v>
      </c>
      <c r="H279" s="12">
        <f t="shared" si="137"/>
        <v>0</v>
      </c>
      <c r="I279" s="15">
        <f t="shared" si="137"/>
        <v>0</v>
      </c>
    </row>
    <row r="280" spans="1:9" ht="27.75" customHeight="1" x14ac:dyDescent="0.25">
      <c r="A280" s="91"/>
      <c r="B280" s="79"/>
      <c r="C280" s="60" t="s">
        <v>36</v>
      </c>
      <c r="D280" s="13">
        <f t="shared" si="103"/>
        <v>13.56</v>
      </c>
      <c r="E280" s="12">
        <v>13.56</v>
      </c>
      <c r="F280" s="12">
        <v>0</v>
      </c>
      <c r="G280" s="12">
        <v>0</v>
      </c>
      <c r="H280" s="12">
        <v>0</v>
      </c>
      <c r="I280" s="12">
        <v>0</v>
      </c>
    </row>
    <row r="281" spans="1:9" ht="19.5" customHeight="1" x14ac:dyDescent="0.25">
      <c r="A281" s="70" t="s">
        <v>134</v>
      </c>
      <c r="B281" s="70" t="s">
        <v>78</v>
      </c>
      <c r="C281" s="29" t="s">
        <v>8</v>
      </c>
      <c r="D281" s="13">
        <f t="shared" ref="D281:D283" si="138">G281+H281+I281+E281+F281</f>
        <v>26.950000000000003</v>
      </c>
      <c r="E281" s="12">
        <f>E282+E283</f>
        <v>0</v>
      </c>
      <c r="F281" s="12">
        <f t="shared" ref="F281:I281" si="139">F282+F283</f>
        <v>10.4</v>
      </c>
      <c r="G281" s="12">
        <f t="shared" si="139"/>
        <v>0</v>
      </c>
      <c r="H281" s="12">
        <f>H282+H283</f>
        <v>16.55</v>
      </c>
      <c r="I281" s="12">
        <f t="shared" si="139"/>
        <v>0</v>
      </c>
    </row>
    <row r="282" spans="1:9" ht="27.75" customHeight="1" x14ac:dyDescent="0.25">
      <c r="A282" s="71"/>
      <c r="B282" s="71"/>
      <c r="C282" s="60" t="s">
        <v>36</v>
      </c>
      <c r="D282" s="13">
        <f t="shared" si="138"/>
        <v>26.950000000000003</v>
      </c>
      <c r="E282" s="12">
        <v>0</v>
      </c>
      <c r="F282" s="12">
        <v>10.4</v>
      </c>
      <c r="G282" s="12">
        <v>0</v>
      </c>
      <c r="H282" s="12">
        <v>16.55</v>
      </c>
      <c r="I282" s="15">
        <v>0</v>
      </c>
    </row>
    <row r="283" spans="1:9" ht="15" customHeight="1" x14ac:dyDescent="0.25">
      <c r="A283" s="72"/>
      <c r="B283" s="72"/>
      <c r="C283" s="53" t="s">
        <v>26</v>
      </c>
      <c r="D283" s="13">
        <f t="shared" si="138"/>
        <v>0</v>
      </c>
      <c r="E283" s="12">
        <v>0</v>
      </c>
      <c r="F283" s="12">
        <v>0</v>
      </c>
      <c r="G283" s="12">
        <v>0</v>
      </c>
      <c r="H283" s="12">
        <v>0</v>
      </c>
      <c r="I283" s="15">
        <v>0</v>
      </c>
    </row>
    <row r="284" spans="1:9" ht="21.75" customHeight="1" x14ac:dyDescent="0.25">
      <c r="A284" s="86" t="s">
        <v>13</v>
      </c>
      <c r="B284" s="84" t="s">
        <v>52</v>
      </c>
      <c r="C284" s="9" t="s">
        <v>8</v>
      </c>
      <c r="D284" s="43">
        <v>711.76</v>
      </c>
      <c r="E284" s="10">
        <f t="shared" ref="E284:I284" si="140">E285</f>
        <v>38.85</v>
      </c>
      <c r="F284" s="10">
        <f t="shared" si="140"/>
        <v>79.38</v>
      </c>
      <c r="G284" s="10">
        <f t="shared" si="140"/>
        <v>433.99099999999999</v>
      </c>
      <c r="H284" s="10">
        <f t="shared" si="140"/>
        <v>159.54</v>
      </c>
      <c r="I284" s="10">
        <f t="shared" si="140"/>
        <v>0</v>
      </c>
    </row>
    <row r="285" spans="1:9" ht="34.5" customHeight="1" x14ac:dyDescent="0.25">
      <c r="A285" s="86"/>
      <c r="B285" s="84"/>
      <c r="C285" s="44" t="s">
        <v>36</v>
      </c>
      <c r="D285" s="6">
        <f t="shared" si="103"/>
        <v>711.76099999999997</v>
      </c>
      <c r="E285" s="15">
        <f>E287</f>
        <v>38.85</v>
      </c>
      <c r="F285" s="15">
        <f>F287</f>
        <v>79.38</v>
      </c>
      <c r="G285" s="15">
        <f>G287+G291</f>
        <v>433.99099999999999</v>
      </c>
      <c r="H285" s="12">
        <f t="shared" ref="H285:I285" si="141">H287+H291</f>
        <v>159.54</v>
      </c>
      <c r="I285" s="15">
        <f t="shared" si="141"/>
        <v>0</v>
      </c>
    </row>
    <row r="286" spans="1:9" ht="17.25" customHeight="1" x14ac:dyDescent="0.25">
      <c r="A286" s="84" t="s">
        <v>21</v>
      </c>
      <c r="B286" s="84" t="s">
        <v>70</v>
      </c>
      <c r="C286" s="21" t="s">
        <v>8</v>
      </c>
      <c r="D286" s="6">
        <f t="shared" si="103"/>
        <v>367.77800000000002</v>
      </c>
      <c r="E286" s="22">
        <f t="shared" ref="E286:I286" si="142">E287</f>
        <v>38.85</v>
      </c>
      <c r="F286" s="13">
        <f t="shared" si="142"/>
        <v>79.38</v>
      </c>
      <c r="G286" s="13">
        <f t="shared" si="142"/>
        <v>90.007999999999996</v>
      </c>
      <c r="H286" s="13">
        <f t="shared" si="142"/>
        <v>159.54</v>
      </c>
      <c r="I286" s="13">
        <f t="shared" si="142"/>
        <v>0</v>
      </c>
    </row>
    <row r="287" spans="1:9" ht="34.5" customHeight="1" x14ac:dyDescent="0.25">
      <c r="A287" s="84"/>
      <c r="B287" s="84"/>
      <c r="C287" s="44" t="s">
        <v>36</v>
      </c>
      <c r="D287" s="6">
        <f t="shared" si="103"/>
        <v>367.77800000000002</v>
      </c>
      <c r="E287" s="15">
        <f>E289</f>
        <v>38.85</v>
      </c>
      <c r="F287" s="15">
        <f>F289</f>
        <v>79.38</v>
      </c>
      <c r="G287" s="15">
        <f>G289</f>
        <v>90.007999999999996</v>
      </c>
      <c r="H287" s="12">
        <f>H289</f>
        <v>159.54</v>
      </c>
      <c r="I287" s="15">
        <f>I289</f>
        <v>0</v>
      </c>
    </row>
    <row r="288" spans="1:9" ht="14.25" customHeight="1" x14ac:dyDescent="0.25">
      <c r="A288" s="84" t="s">
        <v>14</v>
      </c>
      <c r="B288" s="84" t="s">
        <v>70</v>
      </c>
      <c r="C288" s="14" t="s">
        <v>8</v>
      </c>
      <c r="D288" s="6">
        <f t="shared" si="103"/>
        <v>367.77800000000002</v>
      </c>
      <c r="E288" s="22">
        <f>E289</f>
        <v>38.85</v>
      </c>
      <c r="F288" s="22">
        <f>F289</f>
        <v>79.38</v>
      </c>
      <c r="G288" s="22">
        <f>G289</f>
        <v>90.007999999999996</v>
      </c>
      <c r="H288" s="13">
        <f>H289</f>
        <v>159.54</v>
      </c>
      <c r="I288" s="22">
        <f>I289</f>
        <v>0</v>
      </c>
    </row>
    <row r="289" spans="1:9" ht="30" customHeight="1" x14ac:dyDescent="0.25">
      <c r="A289" s="84"/>
      <c r="B289" s="84"/>
      <c r="C289" s="44" t="s">
        <v>36</v>
      </c>
      <c r="D289" s="6">
        <f t="shared" si="103"/>
        <v>367.77800000000002</v>
      </c>
      <c r="E289" s="15">
        <v>38.85</v>
      </c>
      <c r="F289" s="15">
        <v>79.38</v>
      </c>
      <c r="G289" s="15">
        <v>90.007999999999996</v>
      </c>
      <c r="H289" s="12">
        <v>159.54</v>
      </c>
      <c r="I289" s="15">
        <v>0</v>
      </c>
    </row>
    <row r="290" spans="1:9" ht="30" customHeight="1" x14ac:dyDescent="0.25">
      <c r="A290" s="84" t="s">
        <v>144</v>
      </c>
      <c r="B290" s="84" t="s">
        <v>70</v>
      </c>
      <c r="C290" s="21" t="s">
        <v>8</v>
      </c>
      <c r="D290" s="6">
        <f>G290+H290+I290+E290+F290</f>
        <v>343.983</v>
      </c>
      <c r="E290" s="22">
        <f t="shared" ref="E290:I290" si="143">E291</f>
        <v>0</v>
      </c>
      <c r="F290" s="13">
        <f t="shared" si="143"/>
        <v>0</v>
      </c>
      <c r="G290" s="13">
        <f t="shared" si="143"/>
        <v>343.983</v>
      </c>
      <c r="H290" s="13">
        <f t="shared" si="143"/>
        <v>0</v>
      </c>
      <c r="I290" s="13">
        <f t="shared" si="143"/>
        <v>0</v>
      </c>
    </row>
    <row r="291" spans="1:9" ht="30" customHeight="1" x14ac:dyDescent="0.25">
      <c r="A291" s="84"/>
      <c r="B291" s="84"/>
      <c r="C291" s="58" t="s">
        <v>36</v>
      </c>
      <c r="D291" s="6">
        <f>G291+H291+I291+E291+F291</f>
        <v>343.983</v>
      </c>
      <c r="E291" s="15">
        <v>0</v>
      </c>
      <c r="F291" s="15">
        <v>0</v>
      </c>
      <c r="G291" s="15">
        <f>187.007+156.976</f>
        <v>343.983</v>
      </c>
      <c r="H291" s="12">
        <v>0</v>
      </c>
      <c r="I291" s="15">
        <v>0</v>
      </c>
    </row>
    <row r="292" spans="1:9" ht="15" customHeight="1" x14ac:dyDescent="0.25">
      <c r="A292" s="86" t="s">
        <v>15</v>
      </c>
      <c r="B292" s="84" t="s">
        <v>52</v>
      </c>
      <c r="C292" s="9" t="s">
        <v>8</v>
      </c>
      <c r="D292" s="43">
        <v>724.67</v>
      </c>
      <c r="E292" s="10">
        <f t="shared" ref="E292" si="144">E293+E294+E295</f>
        <v>165.82999999999998</v>
      </c>
      <c r="F292" s="10">
        <f>F293+F294+F295</f>
        <v>275.85000000000002</v>
      </c>
      <c r="G292" s="10">
        <f>G293+G294+G295</f>
        <v>250.99</v>
      </c>
      <c r="H292" s="10">
        <f>H293+H294+H295</f>
        <v>32</v>
      </c>
      <c r="I292" s="10">
        <f>I293+I294+I295</f>
        <v>0</v>
      </c>
    </row>
    <row r="293" spans="1:9" ht="43.5" customHeight="1" x14ac:dyDescent="0.25">
      <c r="A293" s="86"/>
      <c r="B293" s="84"/>
      <c r="C293" s="44" t="s">
        <v>36</v>
      </c>
      <c r="D293" s="6">
        <f t="shared" ref="D293:D345" si="145">G293+H293+I293+E293+F293</f>
        <v>724.67000000000007</v>
      </c>
      <c r="E293" s="26">
        <f>E297+E298+E299</f>
        <v>165.82999999999998</v>
      </c>
      <c r="F293" s="26">
        <f>F297+F298+F299</f>
        <v>275.85000000000002</v>
      </c>
      <c r="G293" s="26">
        <f t="shared" ref="G293:I293" si="146">G297+G298+G299</f>
        <v>250.99</v>
      </c>
      <c r="H293" s="26">
        <f>H297+H298+H299</f>
        <v>32</v>
      </c>
      <c r="I293" s="26">
        <f t="shared" si="146"/>
        <v>0</v>
      </c>
    </row>
    <row r="294" spans="1:9" ht="17.25" customHeight="1" x14ac:dyDescent="0.25">
      <c r="A294" s="86"/>
      <c r="B294" s="85"/>
      <c r="C294" s="34" t="s">
        <v>26</v>
      </c>
      <c r="D294" s="6">
        <f t="shared" si="145"/>
        <v>0</v>
      </c>
      <c r="E294" s="26">
        <v>0</v>
      </c>
      <c r="F294" s="16">
        <v>0</v>
      </c>
      <c r="G294" s="27">
        <v>0</v>
      </c>
      <c r="H294" s="16">
        <v>0</v>
      </c>
      <c r="I294" s="27">
        <v>0</v>
      </c>
    </row>
    <row r="295" spans="1:9" ht="18.75" customHeight="1" x14ac:dyDescent="0.25">
      <c r="A295" s="86"/>
      <c r="B295" s="85"/>
      <c r="C295" s="32" t="s">
        <v>23</v>
      </c>
      <c r="D295" s="6">
        <f t="shared" si="145"/>
        <v>0</v>
      </c>
      <c r="E295" s="12">
        <f>E321</f>
        <v>0</v>
      </c>
      <c r="F295" s="11">
        <v>0</v>
      </c>
      <c r="G295" s="11">
        <v>0</v>
      </c>
      <c r="H295" s="12">
        <v>0</v>
      </c>
      <c r="I295" s="11">
        <v>0</v>
      </c>
    </row>
    <row r="296" spans="1:9" ht="15.75" customHeight="1" x14ac:dyDescent="0.25">
      <c r="A296" s="76" t="s">
        <v>128</v>
      </c>
      <c r="B296" s="76" t="s">
        <v>53</v>
      </c>
      <c r="C296" s="21" t="s">
        <v>8</v>
      </c>
      <c r="D296" s="6">
        <f t="shared" si="145"/>
        <v>724.67000000000007</v>
      </c>
      <c r="E296" s="22">
        <f t="shared" ref="E296" si="147">E297+E298</f>
        <v>165.82999999999998</v>
      </c>
      <c r="F296" s="22">
        <f>F300+F304+F307+F311+F315+F319</f>
        <v>275.85000000000002</v>
      </c>
      <c r="G296" s="22">
        <f>G300+G304+G307+G311+G315+G319</f>
        <v>250.99</v>
      </c>
      <c r="H296" s="13">
        <f t="shared" ref="H296:I296" si="148">H300+H304+H307+H311+H315+H319</f>
        <v>32</v>
      </c>
      <c r="I296" s="22">
        <f t="shared" si="148"/>
        <v>0</v>
      </c>
    </row>
    <row r="297" spans="1:9" ht="27.75" customHeight="1" x14ac:dyDescent="0.25">
      <c r="A297" s="77"/>
      <c r="B297" s="77"/>
      <c r="C297" s="44" t="s">
        <v>36</v>
      </c>
      <c r="D297" s="6">
        <f t="shared" si="145"/>
        <v>724.67000000000007</v>
      </c>
      <c r="E297" s="15">
        <f>E300+E304+E306</f>
        <v>165.82999999999998</v>
      </c>
      <c r="F297" s="15">
        <f>F300+F306+F308+F312+F320+F316</f>
        <v>275.85000000000002</v>
      </c>
      <c r="G297" s="57">
        <f>G300+G306+G308+G312+G320+G316</f>
        <v>250.99</v>
      </c>
      <c r="H297" s="69">
        <f>H300+H306+H308+H312+H320+H316</f>
        <v>32</v>
      </c>
      <c r="I297" s="57">
        <f>I300+I306+I308+I312+I320+I316</f>
        <v>0</v>
      </c>
    </row>
    <row r="298" spans="1:9" ht="20.25" customHeight="1" x14ac:dyDescent="0.25">
      <c r="A298" s="77"/>
      <c r="B298" s="77"/>
      <c r="C298" s="36" t="s">
        <v>26</v>
      </c>
      <c r="D298" s="6">
        <f t="shared" si="145"/>
        <v>0</v>
      </c>
      <c r="E298" s="12">
        <v>0</v>
      </c>
      <c r="F298" s="15">
        <f>F321</f>
        <v>0</v>
      </c>
      <c r="G298" s="15">
        <v>0</v>
      </c>
      <c r="H298" s="12">
        <f>H321</f>
        <v>0</v>
      </c>
      <c r="I298" s="15">
        <v>0</v>
      </c>
    </row>
    <row r="299" spans="1:9" ht="17.25" customHeight="1" x14ac:dyDescent="0.25">
      <c r="A299" s="78"/>
      <c r="B299" s="78"/>
      <c r="C299" s="36" t="s">
        <v>23</v>
      </c>
      <c r="D299" s="6">
        <f t="shared" si="145"/>
        <v>0</v>
      </c>
      <c r="E299" s="12">
        <v>0</v>
      </c>
      <c r="F299" s="15">
        <f>F322</f>
        <v>0</v>
      </c>
      <c r="G299" s="15">
        <v>0</v>
      </c>
      <c r="H299" s="12">
        <f>H322</f>
        <v>0</v>
      </c>
      <c r="I299" s="15">
        <v>0</v>
      </c>
    </row>
    <row r="300" spans="1:9" ht="15" customHeight="1" x14ac:dyDescent="0.25">
      <c r="A300" s="84" t="s">
        <v>60</v>
      </c>
      <c r="B300" s="81" t="s">
        <v>64</v>
      </c>
      <c r="C300" s="23" t="s">
        <v>8</v>
      </c>
      <c r="D300" s="6">
        <f t="shared" si="145"/>
        <v>104.47</v>
      </c>
      <c r="E300" s="13">
        <f>E301+E321+E322</f>
        <v>104.47</v>
      </c>
      <c r="F300" s="22">
        <f>F301+F321+F322+F304</f>
        <v>0</v>
      </c>
      <c r="G300" s="22">
        <f>G301+G321+G322</f>
        <v>0</v>
      </c>
      <c r="H300" s="13">
        <f>H301+H321+H322+H304</f>
        <v>0</v>
      </c>
      <c r="I300" s="22">
        <f>I301+I321+I322</f>
        <v>0</v>
      </c>
    </row>
    <row r="301" spans="1:9" ht="12.75" customHeight="1" x14ac:dyDescent="0.25">
      <c r="A301" s="84"/>
      <c r="B301" s="82"/>
      <c r="C301" s="84" t="s">
        <v>36</v>
      </c>
      <c r="D301" s="6">
        <f t="shared" si="145"/>
        <v>104.47</v>
      </c>
      <c r="E301" s="12">
        <f>E302+E303+E304</f>
        <v>104.47</v>
      </c>
      <c r="F301" s="15">
        <f>F302+F303+F304</f>
        <v>0</v>
      </c>
      <c r="G301" s="15">
        <v>0</v>
      </c>
      <c r="H301" s="12">
        <f>H302+H303+H304</f>
        <v>0</v>
      </c>
      <c r="I301" s="15">
        <v>0</v>
      </c>
    </row>
    <row r="302" spans="1:9" ht="15.75" customHeight="1" x14ac:dyDescent="0.25">
      <c r="A302" s="84"/>
      <c r="B302" s="82"/>
      <c r="C302" s="84"/>
      <c r="D302" s="6">
        <f t="shared" si="145"/>
        <v>104.47</v>
      </c>
      <c r="E302" s="12">
        <v>104.47</v>
      </c>
      <c r="F302" s="15">
        <v>0</v>
      </c>
      <c r="G302" s="15">
        <v>0</v>
      </c>
      <c r="H302" s="12">
        <v>0</v>
      </c>
      <c r="I302" s="15">
        <v>0</v>
      </c>
    </row>
    <row r="303" spans="1:9" x14ac:dyDescent="0.25">
      <c r="A303" s="84"/>
      <c r="B303" s="82"/>
      <c r="C303" s="84"/>
      <c r="D303" s="6">
        <f t="shared" si="145"/>
        <v>0</v>
      </c>
      <c r="E303" s="12">
        <v>0</v>
      </c>
      <c r="F303" s="15">
        <v>0</v>
      </c>
      <c r="G303" s="15">
        <v>0</v>
      </c>
      <c r="H303" s="12">
        <v>0</v>
      </c>
      <c r="I303" s="15">
        <v>0</v>
      </c>
    </row>
    <row r="304" spans="1:9" x14ac:dyDescent="0.25">
      <c r="A304" s="84"/>
      <c r="B304" s="83"/>
      <c r="C304" s="84"/>
      <c r="D304" s="6">
        <f t="shared" si="145"/>
        <v>0</v>
      </c>
      <c r="E304" s="12">
        <v>0</v>
      </c>
      <c r="F304" s="15">
        <v>0</v>
      </c>
      <c r="G304" s="15">
        <v>0</v>
      </c>
      <c r="H304" s="12">
        <v>0</v>
      </c>
      <c r="I304" s="15">
        <v>0</v>
      </c>
    </row>
    <row r="305" spans="1:9" ht="17.25" customHeight="1" x14ac:dyDescent="0.25">
      <c r="A305" s="76" t="s">
        <v>45</v>
      </c>
      <c r="B305" s="81" t="s">
        <v>54</v>
      </c>
      <c r="C305" s="21" t="s">
        <v>8</v>
      </c>
      <c r="D305" s="6">
        <f t="shared" si="145"/>
        <v>61.36</v>
      </c>
      <c r="E305" s="12">
        <f>E306</f>
        <v>61.36</v>
      </c>
      <c r="F305" s="15">
        <f t="shared" ref="F305:I305" si="149">F306</f>
        <v>0</v>
      </c>
      <c r="G305" s="15">
        <f t="shared" si="149"/>
        <v>0</v>
      </c>
      <c r="H305" s="12">
        <f t="shared" si="149"/>
        <v>0</v>
      </c>
      <c r="I305" s="15">
        <f t="shared" si="149"/>
        <v>0</v>
      </c>
    </row>
    <row r="306" spans="1:9" ht="30" customHeight="1" x14ac:dyDescent="0.25">
      <c r="A306" s="78"/>
      <c r="B306" s="83"/>
      <c r="C306" s="46" t="s">
        <v>36</v>
      </c>
      <c r="D306" s="6">
        <f t="shared" si="145"/>
        <v>61.36</v>
      </c>
      <c r="E306" s="15">
        <v>61.36</v>
      </c>
      <c r="F306" s="15">
        <v>0</v>
      </c>
      <c r="G306" s="15">
        <v>0</v>
      </c>
      <c r="H306" s="12">
        <v>0</v>
      </c>
      <c r="I306" s="15">
        <v>0</v>
      </c>
    </row>
    <row r="307" spans="1:9" ht="20.25" customHeight="1" x14ac:dyDescent="0.25">
      <c r="A307" s="88" t="s">
        <v>63</v>
      </c>
      <c r="B307" s="76" t="s">
        <v>62</v>
      </c>
      <c r="C307" s="21" t="s">
        <v>8</v>
      </c>
      <c r="D307" s="6">
        <f t="shared" si="145"/>
        <v>248.39000000000001</v>
      </c>
      <c r="E307" s="11">
        <f t="shared" ref="E307" si="150">E308+E309+E310</f>
        <v>0</v>
      </c>
      <c r="F307" s="15">
        <f t="shared" ref="F307" si="151">F308+F309+F310</f>
        <v>167.05</v>
      </c>
      <c r="G307" s="15">
        <f t="shared" ref="G307:I307" si="152">G308+G309+G310</f>
        <v>81.34</v>
      </c>
      <c r="H307" s="12">
        <f t="shared" si="152"/>
        <v>0</v>
      </c>
      <c r="I307" s="15">
        <f t="shared" si="152"/>
        <v>0</v>
      </c>
    </row>
    <row r="308" spans="1:9" ht="30.75" customHeight="1" x14ac:dyDescent="0.25">
      <c r="A308" s="89"/>
      <c r="B308" s="77"/>
      <c r="C308" s="50" t="s">
        <v>36</v>
      </c>
      <c r="D308" s="6">
        <f t="shared" si="145"/>
        <v>248.39000000000001</v>
      </c>
      <c r="E308" s="15">
        <v>0</v>
      </c>
      <c r="F308" s="15">
        <v>167.05</v>
      </c>
      <c r="G308" s="15">
        <v>81.34</v>
      </c>
      <c r="H308" s="12">
        <v>0</v>
      </c>
      <c r="I308" s="15">
        <v>0</v>
      </c>
    </row>
    <row r="309" spans="1:9" ht="17.25" customHeight="1" x14ac:dyDescent="0.25">
      <c r="A309" s="89"/>
      <c r="B309" s="77"/>
      <c r="C309" s="49" t="s">
        <v>26</v>
      </c>
      <c r="D309" s="6">
        <f t="shared" si="145"/>
        <v>0</v>
      </c>
      <c r="E309" s="12">
        <v>0</v>
      </c>
      <c r="F309" s="15">
        <v>0</v>
      </c>
      <c r="G309" s="15">
        <v>0</v>
      </c>
      <c r="H309" s="12">
        <v>0</v>
      </c>
      <c r="I309" s="15">
        <v>0</v>
      </c>
    </row>
    <row r="310" spans="1:9" ht="18" customHeight="1" x14ac:dyDescent="0.25">
      <c r="A310" s="90"/>
      <c r="B310" s="78"/>
      <c r="C310" s="49" t="s">
        <v>23</v>
      </c>
      <c r="D310" s="6">
        <f t="shared" si="145"/>
        <v>0</v>
      </c>
      <c r="E310" s="12">
        <v>0</v>
      </c>
      <c r="F310" s="56">
        <v>0</v>
      </c>
      <c r="G310" s="12">
        <v>0</v>
      </c>
      <c r="H310" s="38">
        <v>0</v>
      </c>
      <c r="I310" s="12">
        <v>0</v>
      </c>
    </row>
    <row r="311" spans="1:9" ht="18" customHeight="1" x14ac:dyDescent="0.25">
      <c r="A311" s="88" t="s">
        <v>68</v>
      </c>
      <c r="B311" s="76" t="s">
        <v>90</v>
      </c>
      <c r="C311" s="21" t="s">
        <v>8</v>
      </c>
      <c r="D311" s="6">
        <f t="shared" si="145"/>
        <v>169.65</v>
      </c>
      <c r="E311" s="11">
        <f t="shared" ref="E311:I311" si="153">E312+E313+E314</f>
        <v>0</v>
      </c>
      <c r="F311" s="15">
        <f t="shared" si="153"/>
        <v>0</v>
      </c>
      <c r="G311" s="11">
        <f t="shared" si="153"/>
        <v>169.65</v>
      </c>
      <c r="H311" s="12">
        <f t="shared" si="153"/>
        <v>0</v>
      </c>
      <c r="I311" s="11">
        <f t="shared" si="153"/>
        <v>0</v>
      </c>
    </row>
    <row r="312" spans="1:9" ht="18" customHeight="1" x14ac:dyDescent="0.25">
      <c r="A312" s="89"/>
      <c r="B312" s="77"/>
      <c r="C312" s="52" t="s">
        <v>36</v>
      </c>
      <c r="D312" s="6">
        <f t="shared" si="145"/>
        <v>169.65</v>
      </c>
      <c r="E312" s="15">
        <v>0</v>
      </c>
      <c r="F312" s="15">
        <v>0</v>
      </c>
      <c r="G312" s="15">
        <v>169.65</v>
      </c>
      <c r="H312" s="12">
        <v>0</v>
      </c>
      <c r="I312" s="15">
        <v>0</v>
      </c>
    </row>
    <row r="313" spans="1:9" ht="18" customHeight="1" x14ac:dyDescent="0.25">
      <c r="A313" s="89"/>
      <c r="B313" s="77"/>
      <c r="C313" s="51" t="s">
        <v>26</v>
      </c>
      <c r="D313" s="6">
        <f t="shared" si="145"/>
        <v>0</v>
      </c>
      <c r="E313" s="12">
        <v>0</v>
      </c>
      <c r="F313" s="15">
        <v>0</v>
      </c>
      <c r="G313" s="15">
        <v>0</v>
      </c>
      <c r="H313" s="12">
        <v>0</v>
      </c>
      <c r="I313" s="15">
        <v>0</v>
      </c>
    </row>
    <row r="314" spans="1:9" ht="18" customHeight="1" x14ac:dyDescent="0.25">
      <c r="A314" s="90"/>
      <c r="B314" s="78"/>
      <c r="C314" s="51" t="s">
        <v>23</v>
      </c>
      <c r="D314" s="6">
        <f t="shared" si="145"/>
        <v>0</v>
      </c>
      <c r="E314" s="12">
        <v>0</v>
      </c>
      <c r="F314" s="56">
        <v>0</v>
      </c>
      <c r="G314" s="15">
        <v>0</v>
      </c>
      <c r="H314" s="38">
        <v>0</v>
      </c>
      <c r="I314" s="15">
        <v>0</v>
      </c>
    </row>
    <row r="315" spans="1:9" ht="18" customHeight="1" x14ac:dyDescent="0.25">
      <c r="A315" s="88" t="s">
        <v>69</v>
      </c>
      <c r="B315" s="76" t="s">
        <v>72</v>
      </c>
      <c r="C315" s="21" t="s">
        <v>8</v>
      </c>
      <c r="D315" s="6">
        <f t="shared" si="145"/>
        <v>108.8</v>
      </c>
      <c r="E315" s="11">
        <f t="shared" ref="E315:I315" si="154">E316+E317+E318</f>
        <v>0</v>
      </c>
      <c r="F315" s="15">
        <f t="shared" si="154"/>
        <v>108.8</v>
      </c>
      <c r="G315" s="15">
        <f t="shared" si="154"/>
        <v>0</v>
      </c>
      <c r="H315" s="12">
        <f t="shared" si="154"/>
        <v>0</v>
      </c>
      <c r="I315" s="15">
        <f t="shared" si="154"/>
        <v>0</v>
      </c>
    </row>
    <row r="316" spans="1:9" ht="18" customHeight="1" x14ac:dyDescent="0.25">
      <c r="A316" s="89"/>
      <c r="B316" s="77"/>
      <c r="C316" s="55" t="s">
        <v>36</v>
      </c>
      <c r="D316" s="6">
        <f t="shared" si="145"/>
        <v>108.8</v>
      </c>
      <c r="E316" s="15">
        <v>0</v>
      </c>
      <c r="F316" s="15">
        <f>60+48.8</f>
        <v>108.8</v>
      </c>
      <c r="G316" s="15">
        <v>0</v>
      </c>
      <c r="H316" s="12">
        <v>0</v>
      </c>
      <c r="I316" s="15">
        <v>0</v>
      </c>
    </row>
    <row r="317" spans="1:9" ht="18" customHeight="1" x14ac:dyDescent="0.25">
      <c r="A317" s="89"/>
      <c r="B317" s="77"/>
      <c r="C317" s="54" t="s">
        <v>26</v>
      </c>
      <c r="D317" s="6">
        <f t="shared" si="145"/>
        <v>0</v>
      </c>
      <c r="E317" s="12">
        <v>0</v>
      </c>
      <c r="F317" s="15">
        <v>0</v>
      </c>
      <c r="G317" s="15">
        <v>0</v>
      </c>
      <c r="H317" s="12">
        <v>0</v>
      </c>
      <c r="I317" s="15">
        <v>0</v>
      </c>
    </row>
    <row r="318" spans="1:9" ht="18" customHeight="1" x14ac:dyDescent="0.25">
      <c r="A318" s="90"/>
      <c r="B318" s="78"/>
      <c r="C318" s="54" t="s">
        <v>23</v>
      </c>
      <c r="D318" s="6">
        <f t="shared" si="145"/>
        <v>0</v>
      </c>
      <c r="E318" s="12">
        <v>0</v>
      </c>
      <c r="F318" s="56">
        <v>0</v>
      </c>
      <c r="G318" s="15">
        <v>0</v>
      </c>
      <c r="H318" s="38">
        <v>0</v>
      </c>
      <c r="I318" s="15">
        <v>0</v>
      </c>
    </row>
    <row r="319" spans="1:9" ht="20.25" customHeight="1" x14ac:dyDescent="0.25">
      <c r="A319" s="88" t="s">
        <v>145</v>
      </c>
      <c r="B319" s="76" t="s">
        <v>70</v>
      </c>
      <c r="C319" s="21" t="s">
        <v>8</v>
      </c>
      <c r="D319" s="6">
        <f t="shared" si="145"/>
        <v>32</v>
      </c>
      <c r="E319" s="11">
        <f t="shared" ref="E319:I319" si="155">E320+E321+E322</f>
        <v>0</v>
      </c>
      <c r="F319" s="15">
        <f t="shared" si="155"/>
        <v>0</v>
      </c>
      <c r="G319" s="15">
        <f t="shared" si="155"/>
        <v>0</v>
      </c>
      <c r="H319" s="12">
        <f t="shared" si="155"/>
        <v>32</v>
      </c>
      <c r="I319" s="15">
        <f t="shared" si="155"/>
        <v>0</v>
      </c>
    </row>
    <row r="320" spans="1:9" ht="30" customHeight="1" x14ac:dyDescent="0.25">
      <c r="A320" s="89"/>
      <c r="B320" s="77"/>
      <c r="C320" s="50" t="s">
        <v>36</v>
      </c>
      <c r="D320" s="6">
        <f t="shared" si="145"/>
        <v>32</v>
      </c>
      <c r="E320" s="15">
        <v>0</v>
      </c>
      <c r="F320" s="15">
        <v>0</v>
      </c>
      <c r="G320" s="15">
        <v>0</v>
      </c>
      <c r="H320" s="12">
        <v>32</v>
      </c>
      <c r="I320" s="15">
        <v>0</v>
      </c>
    </row>
    <row r="321" spans="1:11" ht="18.75" customHeight="1" x14ac:dyDescent="0.25">
      <c r="A321" s="89"/>
      <c r="B321" s="77"/>
      <c r="C321" s="32" t="s">
        <v>26</v>
      </c>
      <c r="D321" s="6">
        <f t="shared" si="145"/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</row>
    <row r="322" spans="1:11" ht="18.75" customHeight="1" x14ac:dyDescent="0.25">
      <c r="A322" s="90"/>
      <c r="B322" s="78"/>
      <c r="C322" s="32" t="s">
        <v>23</v>
      </c>
      <c r="D322" s="6">
        <f t="shared" si="145"/>
        <v>0</v>
      </c>
      <c r="E322" s="12">
        <v>0</v>
      </c>
      <c r="F322" s="38">
        <v>0</v>
      </c>
      <c r="G322" s="12">
        <v>0</v>
      </c>
      <c r="H322" s="38">
        <v>0</v>
      </c>
      <c r="I322" s="12">
        <v>0</v>
      </c>
    </row>
    <row r="323" spans="1:11" ht="20.25" customHeight="1" x14ac:dyDescent="0.25">
      <c r="A323" s="73" t="s">
        <v>16</v>
      </c>
      <c r="B323" s="76" t="s">
        <v>55</v>
      </c>
      <c r="C323" s="17" t="s">
        <v>8</v>
      </c>
      <c r="D323" s="43">
        <v>73619.240000000005</v>
      </c>
      <c r="E323" s="10">
        <f>E324+E325</f>
        <v>12167.78</v>
      </c>
      <c r="F323" s="24">
        <f t="shared" ref="F323:G323" si="156">F324</f>
        <v>13268.01</v>
      </c>
      <c r="G323" s="10">
        <f t="shared" si="156"/>
        <v>14495.361000000001</v>
      </c>
      <c r="H323" s="10">
        <v>15470.99</v>
      </c>
      <c r="I323" s="10">
        <f>I324</f>
        <v>18217.099999999999</v>
      </c>
    </row>
    <row r="324" spans="1:11" ht="36" customHeight="1" x14ac:dyDescent="0.25">
      <c r="A324" s="74"/>
      <c r="B324" s="77"/>
      <c r="C324" s="44" t="s">
        <v>36</v>
      </c>
      <c r="D324" s="6">
        <f>G324+H324+I324+E324+F324</f>
        <v>73619.250999999989</v>
      </c>
      <c r="E324" s="15">
        <f>E327+E336</f>
        <v>12167.78</v>
      </c>
      <c r="F324" s="12">
        <f>F327+F336</f>
        <v>13268.01</v>
      </c>
      <c r="G324" s="12">
        <f>G327+G336</f>
        <v>14495.361000000001</v>
      </c>
      <c r="H324" s="12">
        <f>H327+H336</f>
        <v>15471</v>
      </c>
      <c r="I324" s="12">
        <f>I327+I336</f>
        <v>18217.099999999999</v>
      </c>
      <c r="K324" s="5"/>
    </row>
    <row r="325" spans="1:11" ht="24" customHeight="1" x14ac:dyDescent="0.25">
      <c r="A325" s="75"/>
      <c r="B325" s="78"/>
      <c r="C325" s="18" t="s">
        <v>26</v>
      </c>
      <c r="D325" s="6">
        <f t="shared" si="145"/>
        <v>0</v>
      </c>
      <c r="E325" s="15">
        <f>E328</f>
        <v>0</v>
      </c>
      <c r="F325" s="12">
        <f t="shared" ref="F325:I325" si="157">F328</f>
        <v>0</v>
      </c>
      <c r="G325" s="12">
        <f t="shared" si="157"/>
        <v>0</v>
      </c>
      <c r="H325" s="12">
        <f t="shared" si="157"/>
        <v>0</v>
      </c>
      <c r="I325" s="12">
        <f t="shared" si="157"/>
        <v>0</v>
      </c>
    </row>
    <row r="326" spans="1:11" ht="16.5" customHeight="1" x14ac:dyDescent="0.25">
      <c r="A326" s="76" t="s">
        <v>17</v>
      </c>
      <c r="B326" s="76" t="s">
        <v>56</v>
      </c>
      <c r="C326" s="19" t="s">
        <v>8</v>
      </c>
      <c r="D326" s="6">
        <f t="shared" si="145"/>
        <v>65145.431000000004</v>
      </c>
      <c r="E326" s="22">
        <f>E327+E328</f>
        <v>10686.310000000001</v>
      </c>
      <c r="F326" s="13">
        <f t="shared" ref="F326:G326" si="158">F327+F328</f>
        <v>11882.01</v>
      </c>
      <c r="G326" s="13">
        <f t="shared" si="158"/>
        <v>12728.361000000001</v>
      </c>
      <c r="H326" s="13">
        <f>H327+H328</f>
        <v>13548.86</v>
      </c>
      <c r="I326" s="13">
        <f>I327+I328</f>
        <v>16299.89</v>
      </c>
    </row>
    <row r="327" spans="1:11" ht="32.25" customHeight="1" x14ac:dyDescent="0.25">
      <c r="A327" s="77"/>
      <c r="B327" s="77"/>
      <c r="C327" s="44" t="s">
        <v>36</v>
      </c>
      <c r="D327" s="6">
        <f t="shared" si="145"/>
        <v>65145.431000000004</v>
      </c>
      <c r="E327" s="15">
        <f>E330+E332</f>
        <v>10686.310000000001</v>
      </c>
      <c r="F327" s="12">
        <f>F330+F332</f>
        <v>11882.01</v>
      </c>
      <c r="G327" s="12">
        <f>G330+G332</f>
        <v>12728.361000000001</v>
      </c>
      <c r="H327" s="12">
        <v>13548.86</v>
      </c>
      <c r="I327" s="12">
        <v>16299.89</v>
      </c>
    </row>
    <row r="328" spans="1:11" ht="16.5" customHeight="1" x14ac:dyDescent="0.25">
      <c r="A328" s="78"/>
      <c r="B328" s="78"/>
      <c r="C328" s="18" t="s">
        <v>26</v>
      </c>
      <c r="D328" s="6">
        <f t="shared" si="145"/>
        <v>0</v>
      </c>
      <c r="E328" s="12">
        <f>E333</f>
        <v>0</v>
      </c>
      <c r="F328" s="12">
        <f t="shared" ref="F328:G328" si="159">F333</f>
        <v>0</v>
      </c>
      <c r="G328" s="12">
        <f t="shared" si="159"/>
        <v>0</v>
      </c>
      <c r="H328" s="12">
        <f t="shared" ref="H328:I328" si="160">H333</f>
        <v>0</v>
      </c>
      <c r="I328" s="12">
        <f t="shared" si="160"/>
        <v>0</v>
      </c>
    </row>
    <row r="329" spans="1:11" ht="13.5" customHeight="1" x14ac:dyDescent="0.25">
      <c r="A329" s="84" t="s">
        <v>18</v>
      </c>
      <c r="B329" s="84" t="s">
        <v>80</v>
      </c>
      <c r="C329" s="20" t="s">
        <v>8</v>
      </c>
      <c r="D329" s="6">
        <f t="shared" si="145"/>
        <v>11344.150000000001</v>
      </c>
      <c r="E329" s="22">
        <f>E330</f>
        <v>1851.2</v>
      </c>
      <c r="F329" s="13">
        <f t="shared" ref="F329:I329" si="161">F330</f>
        <v>1926.67</v>
      </c>
      <c r="G329" s="13">
        <f t="shared" si="161"/>
        <v>2302.46</v>
      </c>
      <c r="H329" s="13">
        <f t="shared" si="161"/>
        <v>2615.65</v>
      </c>
      <c r="I329" s="13">
        <f t="shared" si="161"/>
        <v>2648.17</v>
      </c>
    </row>
    <row r="330" spans="1:11" ht="36.75" customHeight="1" x14ac:dyDescent="0.25">
      <c r="A330" s="84"/>
      <c r="B330" s="84"/>
      <c r="C330" s="44" t="s">
        <v>36</v>
      </c>
      <c r="D330" s="6">
        <f t="shared" si="145"/>
        <v>11344.150000000001</v>
      </c>
      <c r="E330" s="15">
        <v>1851.2</v>
      </c>
      <c r="F330" s="12">
        <v>1926.67</v>
      </c>
      <c r="G330" s="12">
        <v>2302.46</v>
      </c>
      <c r="H330" s="12">
        <v>2615.65</v>
      </c>
      <c r="I330" s="12">
        <v>2648.17</v>
      </c>
    </row>
    <row r="331" spans="1:11" ht="13.5" customHeight="1" x14ac:dyDescent="0.25">
      <c r="A331" s="70" t="s">
        <v>61</v>
      </c>
      <c r="B331" s="70" t="s">
        <v>51</v>
      </c>
      <c r="C331" s="19" t="s">
        <v>8</v>
      </c>
      <c r="D331" s="13">
        <f t="shared" si="145"/>
        <v>53801.260999999999</v>
      </c>
      <c r="E331" s="13">
        <f>E332+E333</f>
        <v>8835.11</v>
      </c>
      <c r="F331" s="13">
        <f t="shared" ref="F331:I331" si="162">F332</f>
        <v>9955.34</v>
      </c>
      <c r="G331" s="13">
        <f t="shared" si="162"/>
        <v>10425.901</v>
      </c>
      <c r="H331" s="13">
        <f t="shared" si="162"/>
        <v>10933.2</v>
      </c>
      <c r="I331" s="22">
        <f t="shared" si="162"/>
        <v>13651.71</v>
      </c>
    </row>
    <row r="332" spans="1:11" ht="29.25" customHeight="1" x14ac:dyDescent="0.25">
      <c r="A332" s="71"/>
      <c r="B332" s="71"/>
      <c r="C332" s="60" t="s">
        <v>36</v>
      </c>
      <c r="D332" s="13">
        <f t="shared" si="145"/>
        <v>53801.260999999999</v>
      </c>
      <c r="E332" s="12">
        <v>8835.11</v>
      </c>
      <c r="F332" s="12">
        <v>9955.34</v>
      </c>
      <c r="G332" s="12">
        <v>10425.901</v>
      </c>
      <c r="H332" s="12">
        <v>10933.2</v>
      </c>
      <c r="I332" s="15">
        <v>13651.71</v>
      </c>
    </row>
    <row r="333" spans="1:11" ht="19.5" customHeight="1" x14ac:dyDescent="0.25">
      <c r="A333" s="72"/>
      <c r="B333" s="72"/>
      <c r="C333" s="65" t="s">
        <v>26</v>
      </c>
      <c r="D333" s="13">
        <f t="shared" si="145"/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</row>
    <row r="334" spans="1:11" ht="6.75" hidden="1" customHeight="1" x14ac:dyDescent="0.25">
      <c r="A334" s="62"/>
      <c r="B334" s="62"/>
      <c r="C334" s="65" t="s">
        <v>26</v>
      </c>
      <c r="D334" s="13">
        <f t="shared" si="145"/>
        <v>0</v>
      </c>
      <c r="E334" s="12"/>
      <c r="F334" s="12"/>
      <c r="G334" s="12"/>
      <c r="H334" s="12"/>
      <c r="I334" s="12"/>
    </row>
    <row r="335" spans="1:11" ht="13.5" customHeight="1" x14ac:dyDescent="0.25">
      <c r="A335" s="79" t="s">
        <v>129</v>
      </c>
      <c r="B335" s="79" t="s">
        <v>82</v>
      </c>
      <c r="C335" s="19" t="s">
        <v>8</v>
      </c>
      <c r="D335" s="13">
        <f t="shared" si="145"/>
        <v>8473.82</v>
      </c>
      <c r="E335" s="13">
        <f>E336</f>
        <v>1481.47</v>
      </c>
      <c r="F335" s="13">
        <f>F336</f>
        <v>1386</v>
      </c>
      <c r="G335" s="13">
        <f t="shared" ref="G335:I336" si="163">G337</f>
        <v>1767</v>
      </c>
      <c r="H335" s="13">
        <f t="shared" si="163"/>
        <v>1922.14</v>
      </c>
      <c r="I335" s="13">
        <f t="shared" si="163"/>
        <v>1917.21</v>
      </c>
    </row>
    <row r="336" spans="1:11" ht="32.25" customHeight="1" x14ac:dyDescent="0.25">
      <c r="A336" s="79"/>
      <c r="B336" s="79"/>
      <c r="C336" s="60" t="s">
        <v>36</v>
      </c>
      <c r="D336" s="13">
        <f t="shared" si="145"/>
        <v>8473.82</v>
      </c>
      <c r="E336" s="12">
        <f>E338</f>
        <v>1481.47</v>
      </c>
      <c r="F336" s="12">
        <f>F338</f>
        <v>1386</v>
      </c>
      <c r="G336" s="12">
        <f t="shared" si="163"/>
        <v>1767</v>
      </c>
      <c r="H336" s="12">
        <f>H338</f>
        <v>1922.14</v>
      </c>
      <c r="I336" s="15">
        <f t="shared" si="163"/>
        <v>1917.21</v>
      </c>
    </row>
    <row r="337" spans="1:10" ht="15.75" customHeight="1" x14ac:dyDescent="0.25">
      <c r="A337" s="79" t="s">
        <v>130</v>
      </c>
      <c r="B337" s="79"/>
      <c r="C337" s="19" t="s">
        <v>8</v>
      </c>
      <c r="D337" s="13">
        <f t="shared" si="145"/>
        <v>8473.82</v>
      </c>
      <c r="E337" s="13">
        <f>E338</f>
        <v>1481.47</v>
      </c>
      <c r="F337" s="13">
        <f>F338</f>
        <v>1386</v>
      </c>
      <c r="G337" s="13">
        <f>G338</f>
        <v>1767</v>
      </c>
      <c r="H337" s="13">
        <f t="shared" ref="H337" si="164">H338</f>
        <v>1922.14</v>
      </c>
      <c r="I337" s="22">
        <v>1917.21</v>
      </c>
    </row>
    <row r="338" spans="1:10" ht="53.25" customHeight="1" x14ac:dyDescent="0.25">
      <c r="A338" s="79"/>
      <c r="B338" s="79"/>
      <c r="C338" s="60" t="s">
        <v>36</v>
      </c>
      <c r="D338" s="13">
        <f t="shared" si="145"/>
        <v>8473.82</v>
      </c>
      <c r="E338" s="12">
        <v>1481.47</v>
      </c>
      <c r="F338" s="12">
        <v>1386</v>
      </c>
      <c r="G338" s="12">
        <v>1767</v>
      </c>
      <c r="H338" s="12">
        <v>1922.14</v>
      </c>
      <c r="I338" s="15">
        <v>1917.21</v>
      </c>
    </row>
    <row r="339" spans="1:10" ht="27" customHeight="1" x14ac:dyDescent="0.25">
      <c r="A339" s="66" t="s">
        <v>37</v>
      </c>
      <c r="B339" s="70" t="s">
        <v>81</v>
      </c>
      <c r="C339" s="53" t="s">
        <v>8</v>
      </c>
      <c r="D339" s="13">
        <f t="shared" si="145"/>
        <v>0</v>
      </c>
      <c r="E339" s="12">
        <f>E340+E341</f>
        <v>0</v>
      </c>
      <c r="F339" s="12">
        <f t="shared" ref="F339:I339" si="165">F340+F341</f>
        <v>0</v>
      </c>
      <c r="G339" s="12">
        <f t="shared" si="165"/>
        <v>0</v>
      </c>
      <c r="H339" s="12">
        <f t="shared" si="165"/>
        <v>0</v>
      </c>
      <c r="I339" s="15">
        <f t="shared" si="165"/>
        <v>0</v>
      </c>
      <c r="J339" s="39"/>
    </row>
    <row r="340" spans="1:10" ht="26.25" customHeight="1" thickBot="1" x14ac:dyDescent="0.3">
      <c r="A340" s="71" t="s">
        <v>44</v>
      </c>
      <c r="B340" s="74"/>
      <c r="C340" s="60" t="s">
        <v>36</v>
      </c>
      <c r="D340" s="13">
        <f t="shared" si="145"/>
        <v>0</v>
      </c>
      <c r="E340" s="12">
        <v>0</v>
      </c>
      <c r="F340" s="12">
        <v>0</v>
      </c>
      <c r="G340" s="12">
        <v>0</v>
      </c>
      <c r="H340" s="12">
        <v>0</v>
      </c>
      <c r="I340" s="15">
        <v>0</v>
      </c>
      <c r="J340" s="39"/>
    </row>
    <row r="341" spans="1:10" ht="32.25" hidden="1" customHeight="1" thickBot="1" x14ac:dyDescent="0.3">
      <c r="A341" s="72"/>
      <c r="B341" s="75"/>
      <c r="C341" s="67"/>
      <c r="D341" s="13">
        <f t="shared" si="145"/>
        <v>0</v>
      </c>
      <c r="E341" s="12"/>
      <c r="F341" s="12"/>
      <c r="G341" s="40"/>
      <c r="H341" s="12"/>
      <c r="I341" s="40"/>
      <c r="J341" s="39"/>
    </row>
    <row r="342" spans="1:10" x14ac:dyDescent="0.25">
      <c r="A342" s="94" t="s">
        <v>19</v>
      </c>
      <c r="B342" s="97"/>
      <c r="C342" s="17" t="s">
        <v>8</v>
      </c>
      <c r="D342" s="43">
        <f>E342+F342+G342+H342+I342</f>
        <v>553124.27099999995</v>
      </c>
      <c r="E342" s="28">
        <f>E343+E344</f>
        <v>68842.16</v>
      </c>
      <c r="F342" s="28">
        <f t="shared" ref="F342" si="166">F343+F344+F345</f>
        <v>66825.01999999999</v>
      </c>
      <c r="G342" s="28">
        <f>G343+G344+G345</f>
        <v>110669.56099999999</v>
      </c>
      <c r="H342" s="28">
        <v>173791.87</v>
      </c>
      <c r="I342" s="28">
        <f>I343+I344+I345</f>
        <v>132995.66</v>
      </c>
    </row>
    <row r="343" spans="1:10" ht="27" customHeight="1" x14ac:dyDescent="0.25">
      <c r="A343" s="95"/>
      <c r="B343" s="98"/>
      <c r="C343" s="44" t="s">
        <v>36</v>
      </c>
      <c r="D343" s="6">
        <f>G343+H343+I343+E343+F343</f>
        <v>359900.25699999998</v>
      </c>
      <c r="E343" s="6">
        <f>E11+E173+E219+E285+E293+E324+E340</f>
        <v>59946.21</v>
      </c>
      <c r="F343" s="6">
        <f>F11+F173+F219+F285+F293+F324+F340</f>
        <v>64565.979999999996</v>
      </c>
      <c r="G343" s="6">
        <f>G11+G173+G219+G285+G293+G324+G3265+0.01</f>
        <v>70142.186999999991</v>
      </c>
      <c r="H343" s="6">
        <v>84170.55</v>
      </c>
      <c r="I343" s="6">
        <v>81075.33</v>
      </c>
    </row>
    <row r="344" spans="1:10" ht="20.25" customHeight="1" x14ac:dyDescent="0.25">
      <c r="A344" s="95"/>
      <c r="B344" s="98"/>
      <c r="C344" s="18" t="s">
        <v>26</v>
      </c>
      <c r="D344" s="6">
        <f t="shared" si="145"/>
        <v>193224.00900000002</v>
      </c>
      <c r="E344" s="6">
        <f>E12+E175+E220+E294+E325</f>
        <v>8895.9499999999989</v>
      </c>
      <c r="F344" s="6">
        <f>F12+F175+F220+F294</f>
        <v>2259.04</v>
      </c>
      <c r="G344" s="6">
        <f>G12+G175+G220+G294</f>
        <v>40527.373999999996</v>
      </c>
      <c r="H344" s="6">
        <f>H12+H175+H220+H294</f>
        <v>89621.315000000002</v>
      </c>
      <c r="I344" s="6">
        <v>51920.33</v>
      </c>
    </row>
    <row r="345" spans="1:10" x14ac:dyDescent="0.25">
      <c r="A345" s="96"/>
      <c r="B345" s="99"/>
      <c r="C345" s="8"/>
      <c r="D345" s="6">
        <f t="shared" si="145"/>
        <v>0</v>
      </c>
      <c r="E345" s="25">
        <f>E13+E221+E295</f>
        <v>0</v>
      </c>
      <c r="F345" s="25">
        <f>F13+F221+F295</f>
        <v>0</v>
      </c>
      <c r="G345" s="25">
        <f>G13+G221+G295+G174</f>
        <v>0</v>
      </c>
      <c r="H345" s="25">
        <f>H13+H221+H295+H174</f>
        <v>0</v>
      </c>
      <c r="I345" s="25">
        <f>I13+I221+I295+I174</f>
        <v>0</v>
      </c>
    </row>
    <row r="346" spans="1:10" x14ac:dyDescent="0.25">
      <c r="G346" s="5"/>
    </row>
    <row r="347" spans="1:10" x14ac:dyDescent="0.25">
      <c r="D347" s="5"/>
      <c r="E347" s="5"/>
      <c r="F347" s="5"/>
      <c r="G347" s="5"/>
      <c r="H347" s="5"/>
      <c r="I347" s="5"/>
    </row>
  </sheetData>
  <mergeCells count="224">
    <mergeCell ref="B55:B57"/>
    <mergeCell ref="A77:A79"/>
    <mergeCell ref="E1:I1"/>
    <mergeCell ref="B14:B16"/>
    <mergeCell ref="B128:B130"/>
    <mergeCell ref="B125:B127"/>
    <mergeCell ref="A125:A127"/>
    <mergeCell ref="B117:B121"/>
    <mergeCell ref="A17:A18"/>
    <mergeCell ref="B17:B18"/>
    <mergeCell ref="A67:A69"/>
    <mergeCell ref="B67:B69"/>
    <mergeCell ref="A74:A76"/>
    <mergeCell ref="B74:B76"/>
    <mergeCell ref="A70:A73"/>
    <mergeCell ref="B70:B73"/>
    <mergeCell ref="B122:B124"/>
    <mergeCell ref="A95:A97"/>
    <mergeCell ref="B95:B97"/>
    <mergeCell ref="B89:B91"/>
    <mergeCell ref="A89:A91"/>
    <mergeCell ref="A98:A100"/>
    <mergeCell ref="E3:I3"/>
    <mergeCell ref="A46:A48"/>
    <mergeCell ref="B46:B48"/>
    <mergeCell ref="A19:A21"/>
    <mergeCell ref="B19:B21"/>
    <mergeCell ref="A22:A24"/>
    <mergeCell ref="B22:B24"/>
    <mergeCell ref="A25:A27"/>
    <mergeCell ref="B25:B27"/>
    <mergeCell ref="A28:A30"/>
    <mergeCell ref="B28:B30"/>
    <mergeCell ref="A43:A45"/>
    <mergeCell ref="B43:B45"/>
    <mergeCell ref="A31:A33"/>
    <mergeCell ref="B31:B33"/>
    <mergeCell ref="A34:A36"/>
    <mergeCell ref="B34:B36"/>
    <mergeCell ref="A37:A39"/>
    <mergeCell ref="B37:B39"/>
    <mergeCell ref="A40:A42"/>
    <mergeCell ref="B40:B42"/>
    <mergeCell ref="A5:I5"/>
    <mergeCell ref="A6:I6"/>
    <mergeCell ref="A7:I7"/>
    <mergeCell ref="A10:A13"/>
    <mergeCell ref="B10:B13"/>
    <mergeCell ref="A14:A16"/>
    <mergeCell ref="A342:A345"/>
    <mergeCell ref="B342:B345"/>
    <mergeCell ref="A335:A336"/>
    <mergeCell ref="A300:A304"/>
    <mergeCell ref="B286:B287"/>
    <mergeCell ref="A272:A274"/>
    <mergeCell ref="A266:A268"/>
    <mergeCell ref="A86:A88"/>
    <mergeCell ref="B86:B88"/>
    <mergeCell ref="A92:A94"/>
    <mergeCell ref="B92:B94"/>
    <mergeCell ref="A329:A330"/>
    <mergeCell ref="B329:B330"/>
    <mergeCell ref="B275:B276"/>
    <mergeCell ref="A275:A276"/>
    <mergeCell ref="A277:A278"/>
    <mergeCell ref="A288:A289"/>
    <mergeCell ref="A284:A285"/>
    <mergeCell ref="B296:B299"/>
    <mergeCell ref="B326:B328"/>
    <mergeCell ref="A315:A318"/>
    <mergeCell ref="B263:B265"/>
    <mergeCell ref="B319:B322"/>
    <mergeCell ref="A311:A314"/>
    <mergeCell ref="B311:B314"/>
    <mergeCell ref="A307:A310"/>
    <mergeCell ref="B260:B262"/>
    <mergeCell ref="A281:A283"/>
    <mergeCell ref="B281:B283"/>
    <mergeCell ref="B266:B268"/>
    <mergeCell ref="A279:A280"/>
    <mergeCell ref="B279:B280"/>
    <mergeCell ref="A323:A325"/>
    <mergeCell ref="B323:B325"/>
    <mergeCell ref="A319:A322"/>
    <mergeCell ref="B284:B285"/>
    <mergeCell ref="A290:A291"/>
    <mergeCell ref="B290:B291"/>
    <mergeCell ref="A337:A338"/>
    <mergeCell ref="B335:B338"/>
    <mergeCell ref="B339:B341"/>
    <mergeCell ref="A331:A333"/>
    <mergeCell ref="B331:B333"/>
    <mergeCell ref="A340:A341"/>
    <mergeCell ref="B307:B310"/>
    <mergeCell ref="A305:A306"/>
    <mergeCell ref="B305:B306"/>
    <mergeCell ref="A326:A328"/>
    <mergeCell ref="B315:B318"/>
    <mergeCell ref="C301:C304"/>
    <mergeCell ref="B292:B295"/>
    <mergeCell ref="A292:A295"/>
    <mergeCell ref="B205:B207"/>
    <mergeCell ref="A226:A229"/>
    <mergeCell ref="B226:B229"/>
    <mergeCell ref="B244:B245"/>
    <mergeCell ref="B222:B223"/>
    <mergeCell ref="A212:A213"/>
    <mergeCell ref="B212:B213"/>
    <mergeCell ref="A224:A225"/>
    <mergeCell ref="B224:B225"/>
    <mergeCell ref="A222:A223"/>
    <mergeCell ref="B252:B253"/>
    <mergeCell ref="B300:B304"/>
    <mergeCell ref="A296:A299"/>
    <mergeCell ref="B288:B289"/>
    <mergeCell ref="A254:A256"/>
    <mergeCell ref="B254:B256"/>
    <mergeCell ref="A286:A287"/>
    <mergeCell ref="B208:B209"/>
    <mergeCell ref="B216:B217"/>
    <mergeCell ref="A269:A271"/>
    <mergeCell ref="B269:B271"/>
    <mergeCell ref="A244:A245"/>
    <mergeCell ref="A239:A243"/>
    <mergeCell ref="A246:A247"/>
    <mergeCell ref="A263:A265"/>
    <mergeCell ref="A252:A253"/>
    <mergeCell ref="B272:B274"/>
    <mergeCell ref="A257:A259"/>
    <mergeCell ref="B277:B278"/>
    <mergeCell ref="B250:B251"/>
    <mergeCell ref="B248:B249"/>
    <mergeCell ref="A248:A249"/>
    <mergeCell ref="B246:B247"/>
    <mergeCell ref="B257:B259"/>
    <mergeCell ref="B239:B243"/>
    <mergeCell ref="A260:A262"/>
    <mergeCell ref="A250:A251"/>
    <mergeCell ref="A234:A238"/>
    <mergeCell ref="B234:B238"/>
    <mergeCell ref="A230:A233"/>
    <mergeCell ref="B230:B233"/>
    <mergeCell ref="B218:B221"/>
    <mergeCell ref="B210:B211"/>
    <mergeCell ref="A195:A199"/>
    <mergeCell ref="B195:B199"/>
    <mergeCell ref="A218:A221"/>
    <mergeCell ref="B214:B215"/>
    <mergeCell ref="A205:A207"/>
    <mergeCell ref="B178:B179"/>
    <mergeCell ref="B180:B181"/>
    <mergeCell ref="B184:B185"/>
    <mergeCell ref="A184:A185"/>
    <mergeCell ref="B176:B177"/>
    <mergeCell ref="A176:A177"/>
    <mergeCell ref="A178:A179"/>
    <mergeCell ref="A210:A211"/>
    <mergeCell ref="A180:A181"/>
    <mergeCell ref="A182:A183"/>
    <mergeCell ref="B182:B183"/>
    <mergeCell ref="B101:B103"/>
    <mergeCell ref="A101:A103"/>
    <mergeCell ref="A157:A159"/>
    <mergeCell ref="B157:B159"/>
    <mergeCell ref="A151:A153"/>
    <mergeCell ref="B151:B153"/>
    <mergeCell ref="A148:A150"/>
    <mergeCell ref="A160:A162"/>
    <mergeCell ref="B160:B162"/>
    <mergeCell ref="A154:A156"/>
    <mergeCell ref="A134:A136"/>
    <mergeCell ref="A58:A60"/>
    <mergeCell ref="B58:B60"/>
    <mergeCell ref="A61:A63"/>
    <mergeCell ref="B61:B63"/>
    <mergeCell ref="B64:B66"/>
    <mergeCell ref="A64:A66"/>
    <mergeCell ref="B77:B79"/>
    <mergeCell ref="A80:A82"/>
    <mergeCell ref="A83:A85"/>
    <mergeCell ref="B83:B85"/>
    <mergeCell ref="B80:B82"/>
    <mergeCell ref="A49:A51"/>
    <mergeCell ref="B49:B51"/>
    <mergeCell ref="A52:A54"/>
    <mergeCell ref="B52:B54"/>
    <mergeCell ref="A55:A57"/>
    <mergeCell ref="A131:A133"/>
    <mergeCell ref="A128:A130"/>
    <mergeCell ref="B98:B100"/>
    <mergeCell ref="A200:A204"/>
    <mergeCell ref="B200:B204"/>
    <mergeCell ref="A122:A124"/>
    <mergeCell ref="A172:A175"/>
    <mergeCell ref="A190:A194"/>
    <mergeCell ref="B190:B194"/>
    <mergeCell ref="A186:A189"/>
    <mergeCell ref="B186:B189"/>
    <mergeCell ref="B172:B175"/>
    <mergeCell ref="A169:A171"/>
    <mergeCell ref="A142:A144"/>
    <mergeCell ref="B142:B144"/>
    <mergeCell ref="B148:B150"/>
    <mergeCell ref="B154:B156"/>
    <mergeCell ref="B169:B171"/>
    <mergeCell ref="A166:A168"/>
    <mergeCell ref="B166:B168"/>
    <mergeCell ref="B134:B136"/>
    <mergeCell ref="A137:A141"/>
    <mergeCell ref="A163:A165"/>
    <mergeCell ref="B163:B165"/>
    <mergeCell ref="A145:A147"/>
    <mergeCell ref="B145:B147"/>
    <mergeCell ref="B137:B141"/>
    <mergeCell ref="A104:A106"/>
    <mergeCell ref="A117:A121"/>
    <mergeCell ref="A110:A112"/>
    <mergeCell ref="B110:B112"/>
    <mergeCell ref="A107:A109"/>
    <mergeCell ref="B107:B109"/>
    <mergeCell ref="B104:B106"/>
    <mergeCell ref="B131:B133"/>
    <mergeCell ref="A113:A116"/>
    <mergeCell ref="B113:B116"/>
  </mergeCells>
  <pageMargins left="0" right="0" top="0" bottom="0" header="0.31496062992125984" footer="0.31496062992125984"/>
  <pageSetup paperSize="9" scale="76" fitToHeight="15" orientation="landscape" r:id="rId1"/>
  <rowBreaks count="4" manualBreakCount="4">
    <brk id="16" max="16383" man="1"/>
    <brk id="183" max="16383" man="1"/>
    <brk id="225" max="16383" man="1"/>
    <brk id="2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</cp:lastModifiedBy>
  <cp:lastPrinted>2024-01-29T01:05:34Z</cp:lastPrinted>
  <dcterms:created xsi:type="dcterms:W3CDTF">2016-02-16T02:03:44Z</dcterms:created>
  <dcterms:modified xsi:type="dcterms:W3CDTF">2024-02-19T00:41:48Z</dcterms:modified>
</cp:coreProperties>
</file>